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535" yWindow="-90" windowWidth="9825" windowHeight="7395" activeTab="1"/>
  </bookViews>
  <sheets>
    <sheet name="Monthly Comparrison" sheetId="3" r:id="rId1"/>
    <sheet name="SS Flash Report" sheetId="4" r:id="rId2"/>
  </sheets>
  <definedNames>
    <definedName name="_xlnm._FilterDatabase" localSheetId="0" hidden="1">'Monthly Comparrison'!$A$4:$BN$46</definedName>
    <definedName name="_xlnm.Print_Area" localSheetId="0">'Monthly Comparrison'!$A$1:$AK$46</definedName>
    <definedName name="_xlnm.Print_Area" localSheetId="1">'SS Flash Report'!$A$3:$Q$21</definedName>
    <definedName name="_xlnm.Print_Titles" localSheetId="0">'Monthly Comparrison'!$A:$B</definedName>
  </definedNames>
  <calcPr calcId="145621"/>
</workbook>
</file>

<file path=xl/calcChain.xml><?xml version="1.0" encoding="utf-8"?>
<calcChain xmlns="http://schemas.openxmlformats.org/spreadsheetml/2006/main">
  <c r="C46" i="3" l="1"/>
  <c r="C54" i="3"/>
  <c r="H48" i="3"/>
  <c r="F48" i="3"/>
  <c r="E48" i="3"/>
  <c r="D48" i="3"/>
  <c r="C48"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O46" i="3" l="1"/>
  <c r="I46" i="3"/>
  <c r="I54" i="3" l="1"/>
  <c r="N48" i="3"/>
  <c r="L48" i="3"/>
  <c r="F49" i="3" s="1"/>
  <c r="K48" i="3"/>
  <c r="E49" i="3" s="1"/>
  <c r="J48" i="3"/>
  <c r="D49" i="3" s="1"/>
  <c r="I48" i="3"/>
  <c r="C49" i="3" s="1"/>
  <c r="M43" i="3"/>
  <c r="M15" i="3"/>
  <c r="M42" i="3"/>
  <c r="M14" i="3"/>
  <c r="M34" i="3"/>
  <c r="M41" i="3"/>
  <c r="M22" i="3"/>
  <c r="M40" i="3"/>
  <c r="M13" i="3"/>
  <c r="M39" i="3"/>
  <c r="M21" i="3"/>
  <c r="M33" i="3"/>
  <c r="M20" i="3"/>
  <c r="M32" i="3"/>
  <c r="M19" i="3"/>
  <c r="M31" i="3"/>
  <c r="M38" i="3"/>
  <c r="M30" i="3"/>
  <c r="M37" i="3"/>
  <c r="M36" i="3"/>
  <c r="M29" i="3"/>
  <c r="M12" i="3"/>
  <c r="M11" i="3"/>
  <c r="M18" i="3"/>
  <c r="M28" i="3"/>
  <c r="M10" i="3"/>
  <c r="M27" i="3"/>
  <c r="M17" i="3"/>
  <c r="M35" i="3"/>
  <c r="M9" i="3"/>
  <c r="M26" i="3"/>
  <c r="M8" i="3"/>
  <c r="M25" i="3"/>
  <c r="M7" i="3"/>
  <c r="M24" i="3"/>
  <c r="M6" i="3"/>
  <c r="M5" i="3"/>
  <c r="M23" i="3"/>
  <c r="M16" i="3"/>
  <c r="U46" i="3" l="1"/>
  <c r="O54" i="3" l="1"/>
  <c r="T48" i="3"/>
  <c r="R48" i="3"/>
  <c r="L49" i="3" s="1"/>
  <c r="Q48" i="3"/>
  <c r="K49" i="3" s="1"/>
  <c r="P48" i="3"/>
  <c r="J49" i="3" s="1"/>
  <c r="O48" i="3"/>
  <c r="I49" i="3" s="1"/>
  <c r="S43" i="3"/>
  <c r="S42" i="3"/>
  <c r="S41" i="3"/>
  <c r="S40" i="3"/>
  <c r="S39" i="3"/>
  <c r="S38" i="3"/>
  <c r="S37" i="3"/>
  <c r="S36" i="3"/>
  <c r="S35" i="3"/>
  <c r="S34" i="3"/>
  <c r="S33" i="3"/>
  <c r="S32" i="3"/>
  <c r="S31" i="3"/>
  <c r="S30" i="3"/>
  <c r="S29" i="3"/>
  <c r="S28" i="3"/>
  <c r="S27" i="3"/>
  <c r="S26" i="3"/>
  <c r="S25" i="3"/>
  <c r="S24" i="3"/>
  <c r="S23" i="3"/>
  <c r="S22" i="3"/>
  <c r="S21" i="3"/>
  <c r="S20" i="3"/>
  <c r="S19" i="3"/>
  <c r="S18" i="3"/>
  <c r="S17" i="3"/>
  <c r="S16" i="3"/>
  <c r="S15" i="3"/>
  <c r="S14" i="3"/>
  <c r="S9" i="3"/>
  <c r="S13" i="3"/>
  <c r="S12" i="3"/>
  <c r="S11" i="3"/>
  <c r="S10" i="3"/>
  <c r="S8" i="3"/>
  <c r="S7" i="3"/>
  <c r="S6" i="3"/>
  <c r="S5" i="3"/>
  <c r="BO43" i="3" l="1"/>
  <c r="BO42" i="3"/>
  <c r="BO41" i="3"/>
  <c r="BO40" i="3"/>
  <c r="BO39" i="3"/>
  <c r="BO38" i="3"/>
  <c r="BO37" i="3"/>
  <c r="BO36" i="3"/>
  <c r="BO35" i="3"/>
  <c r="BO34" i="3"/>
  <c r="BO33" i="3"/>
  <c r="BO32" i="3"/>
  <c r="BO31" i="3"/>
  <c r="BO30" i="3"/>
  <c r="BO29" i="3"/>
  <c r="BO28" i="3"/>
  <c r="BO27" i="3"/>
  <c r="BO26" i="3"/>
  <c r="BO25" i="3"/>
  <c r="BO24" i="3"/>
  <c r="BO23" i="3"/>
  <c r="BO22" i="3"/>
  <c r="BO21" i="3"/>
  <c r="BO20" i="3"/>
  <c r="BO19" i="3"/>
  <c r="BO18" i="3"/>
  <c r="BO17" i="3"/>
  <c r="BO16" i="3"/>
  <c r="BO15" i="3"/>
  <c r="BO14" i="3"/>
  <c r="BO9" i="3"/>
  <c r="BO13" i="3"/>
  <c r="BO12" i="3"/>
  <c r="BO11" i="3"/>
  <c r="BO10" i="3"/>
  <c r="BO8" i="3"/>
  <c r="BO7" i="3"/>
  <c r="BO6" i="3"/>
  <c r="BO5" i="3"/>
  <c r="BI43" i="3"/>
  <c r="BI42" i="3"/>
  <c r="BI41" i="3"/>
  <c r="BI40" i="3"/>
  <c r="BI39" i="3"/>
  <c r="BI38" i="3"/>
  <c r="BI37" i="3"/>
  <c r="BI36" i="3"/>
  <c r="BI35" i="3"/>
  <c r="BI34" i="3"/>
  <c r="BI33" i="3"/>
  <c r="BI32" i="3"/>
  <c r="BI31" i="3"/>
  <c r="BI30" i="3"/>
  <c r="BI29" i="3"/>
  <c r="BI28" i="3"/>
  <c r="BI27" i="3"/>
  <c r="BI26" i="3"/>
  <c r="BI25" i="3"/>
  <c r="BI24" i="3"/>
  <c r="BI23" i="3"/>
  <c r="BI22" i="3"/>
  <c r="BI21" i="3"/>
  <c r="BI20" i="3"/>
  <c r="BI19" i="3"/>
  <c r="BI18" i="3"/>
  <c r="BI17" i="3"/>
  <c r="BI16" i="3"/>
  <c r="BI15" i="3"/>
  <c r="BI14" i="3"/>
  <c r="BI9" i="3"/>
  <c r="BI13" i="3"/>
  <c r="BI12" i="3"/>
  <c r="BI11" i="3"/>
  <c r="BI10" i="3"/>
  <c r="BI8" i="3"/>
  <c r="BI7" i="3"/>
  <c r="BI6" i="3"/>
  <c r="BI5" i="3"/>
  <c r="BC43" i="3"/>
  <c r="BC42" i="3"/>
  <c r="BC41" i="3"/>
  <c r="BC40" i="3"/>
  <c r="BC39" i="3"/>
  <c r="BC38" i="3"/>
  <c r="BC37" i="3"/>
  <c r="BC36" i="3"/>
  <c r="BC35" i="3"/>
  <c r="BC34" i="3"/>
  <c r="BC33" i="3"/>
  <c r="BC32" i="3"/>
  <c r="BC31" i="3"/>
  <c r="BC30" i="3"/>
  <c r="BC29" i="3"/>
  <c r="BC28" i="3"/>
  <c r="BC27" i="3"/>
  <c r="BC26" i="3"/>
  <c r="BC25" i="3"/>
  <c r="BC24" i="3"/>
  <c r="BC23" i="3"/>
  <c r="BC22" i="3"/>
  <c r="BC21" i="3"/>
  <c r="BC20" i="3"/>
  <c r="BC19" i="3"/>
  <c r="BC18" i="3"/>
  <c r="BC17" i="3"/>
  <c r="BC16" i="3"/>
  <c r="BC15" i="3"/>
  <c r="BC14" i="3"/>
  <c r="BC9" i="3"/>
  <c r="BC13" i="3"/>
  <c r="BC12" i="3"/>
  <c r="BC11" i="3"/>
  <c r="BC10" i="3"/>
  <c r="BC8" i="3"/>
  <c r="BC7" i="3"/>
  <c r="BC6" i="3"/>
  <c r="BC5" i="3"/>
  <c r="AW43" i="3"/>
  <c r="AW42" i="3"/>
  <c r="AW41" i="3"/>
  <c r="AW40" i="3"/>
  <c r="AW39" i="3"/>
  <c r="AW38" i="3"/>
  <c r="AW37" i="3"/>
  <c r="AW36" i="3"/>
  <c r="AW35" i="3"/>
  <c r="AW34" i="3"/>
  <c r="AW33" i="3"/>
  <c r="AW32" i="3"/>
  <c r="AW31" i="3"/>
  <c r="AW30" i="3"/>
  <c r="AW29" i="3"/>
  <c r="AW28" i="3"/>
  <c r="AW27" i="3"/>
  <c r="AW26" i="3"/>
  <c r="AW25" i="3"/>
  <c r="AW24" i="3"/>
  <c r="AW23" i="3"/>
  <c r="AW22" i="3"/>
  <c r="AW21" i="3"/>
  <c r="AW20" i="3"/>
  <c r="AW19" i="3"/>
  <c r="AW18" i="3"/>
  <c r="AW17" i="3"/>
  <c r="AW16" i="3"/>
  <c r="AW15" i="3"/>
  <c r="AW14" i="3"/>
  <c r="AW9" i="3"/>
  <c r="AW13" i="3"/>
  <c r="AW12" i="3"/>
  <c r="AW11" i="3"/>
  <c r="AW10" i="3"/>
  <c r="AW8" i="3"/>
  <c r="AW7" i="3"/>
  <c r="AW6" i="3"/>
  <c r="AW5" i="3"/>
  <c r="AQ43" i="3"/>
  <c r="AQ42" i="3"/>
  <c r="AQ41" i="3"/>
  <c r="AQ40" i="3"/>
  <c r="AQ39" i="3"/>
  <c r="AQ38" i="3"/>
  <c r="AQ37" i="3"/>
  <c r="AQ36" i="3"/>
  <c r="AQ35" i="3"/>
  <c r="AQ34" i="3"/>
  <c r="AQ33" i="3"/>
  <c r="AQ32" i="3"/>
  <c r="AQ31" i="3"/>
  <c r="AQ30" i="3"/>
  <c r="AQ29" i="3"/>
  <c r="AQ28" i="3"/>
  <c r="AQ27" i="3"/>
  <c r="AQ26" i="3"/>
  <c r="AQ25" i="3"/>
  <c r="AQ24" i="3"/>
  <c r="AQ23" i="3"/>
  <c r="AQ22" i="3"/>
  <c r="AQ21" i="3"/>
  <c r="AQ20" i="3"/>
  <c r="AQ19" i="3"/>
  <c r="AQ18" i="3"/>
  <c r="AQ17" i="3"/>
  <c r="AQ16" i="3"/>
  <c r="AQ15" i="3"/>
  <c r="AQ14" i="3"/>
  <c r="AQ9" i="3"/>
  <c r="AQ13" i="3"/>
  <c r="AQ12" i="3"/>
  <c r="AQ11" i="3"/>
  <c r="AQ10" i="3"/>
  <c r="AQ8" i="3"/>
  <c r="AQ7" i="3"/>
  <c r="AQ6" i="3"/>
  <c r="AQ5" i="3"/>
  <c r="AK43" i="3"/>
  <c r="AK42" i="3"/>
  <c r="AK41" i="3"/>
  <c r="AK40" i="3"/>
  <c r="AK39" i="3"/>
  <c r="AK38" i="3"/>
  <c r="AK37" i="3"/>
  <c r="AK36" i="3"/>
  <c r="AK35" i="3"/>
  <c r="AK34" i="3"/>
  <c r="AK33" i="3"/>
  <c r="AK32" i="3"/>
  <c r="AK31" i="3"/>
  <c r="AK30" i="3"/>
  <c r="AK29" i="3"/>
  <c r="AK28" i="3"/>
  <c r="AK27" i="3"/>
  <c r="AK26" i="3"/>
  <c r="AK25" i="3"/>
  <c r="AK24" i="3"/>
  <c r="AK23" i="3"/>
  <c r="AK22" i="3"/>
  <c r="AK21" i="3"/>
  <c r="AK20" i="3"/>
  <c r="AK19" i="3"/>
  <c r="AK18" i="3"/>
  <c r="AK17" i="3"/>
  <c r="AK16" i="3"/>
  <c r="AK15" i="3"/>
  <c r="AK14" i="3"/>
  <c r="AK9" i="3"/>
  <c r="AK13" i="3"/>
  <c r="AK12" i="3"/>
  <c r="AK11" i="3"/>
  <c r="AK10" i="3"/>
  <c r="AK8" i="3"/>
  <c r="AK7" i="3"/>
  <c r="AK6" i="3"/>
  <c r="AK5" i="3"/>
  <c r="AE43" i="3"/>
  <c r="AE42" i="3"/>
  <c r="AE41" i="3"/>
  <c r="AE40" i="3"/>
  <c r="AE39" i="3"/>
  <c r="AE38" i="3"/>
  <c r="AE37" i="3"/>
  <c r="AE36" i="3"/>
  <c r="AE35" i="3"/>
  <c r="AE34" i="3"/>
  <c r="AE33" i="3"/>
  <c r="AE32" i="3"/>
  <c r="AE31" i="3"/>
  <c r="AE30" i="3"/>
  <c r="AE29" i="3"/>
  <c r="AE28" i="3"/>
  <c r="AE27" i="3"/>
  <c r="AE26" i="3"/>
  <c r="AE25" i="3"/>
  <c r="AE24" i="3"/>
  <c r="AE23" i="3"/>
  <c r="AE22" i="3"/>
  <c r="AE21" i="3"/>
  <c r="AE20" i="3"/>
  <c r="AE19" i="3"/>
  <c r="AE18" i="3"/>
  <c r="AE17" i="3"/>
  <c r="AE16" i="3"/>
  <c r="AE15" i="3"/>
  <c r="AE14" i="3"/>
  <c r="AE9" i="3"/>
  <c r="AE13" i="3"/>
  <c r="AE12" i="3"/>
  <c r="AE11" i="3"/>
  <c r="AE10" i="3"/>
  <c r="AE8" i="3"/>
  <c r="AE7" i="3"/>
  <c r="AE6" i="3"/>
  <c r="AE5" i="3"/>
  <c r="Y6" i="3"/>
  <c r="Y7" i="3"/>
  <c r="Y8" i="3"/>
  <c r="Y10" i="3"/>
  <c r="Y11" i="3"/>
  <c r="Y12" i="3"/>
  <c r="Y13" i="3"/>
  <c r="Y9" i="3"/>
  <c r="Y14" i="3"/>
  <c r="Y15" i="3"/>
  <c r="Y16" i="3"/>
  <c r="Y17" i="3"/>
  <c r="Y18" i="3"/>
  <c r="Y19" i="3"/>
  <c r="Y20" i="3"/>
  <c r="Y21" i="3"/>
  <c r="Y22" i="3"/>
  <c r="Y23" i="3"/>
  <c r="Y24" i="3"/>
  <c r="Y25" i="3"/>
  <c r="Y26" i="3"/>
  <c r="Y27" i="3"/>
  <c r="Y28" i="3"/>
  <c r="Y29" i="3"/>
  <c r="Y30" i="3"/>
  <c r="Y31" i="3"/>
  <c r="Y32" i="3"/>
  <c r="Y33" i="3"/>
  <c r="Y34" i="3"/>
  <c r="Y35" i="3"/>
  <c r="Y36" i="3"/>
  <c r="Y37" i="3"/>
  <c r="Y38" i="3"/>
  <c r="Y39" i="3"/>
  <c r="Y40" i="3"/>
  <c r="Y41" i="3"/>
  <c r="Y42" i="3"/>
  <c r="Y43" i="3"/>
  <c r="Y5" i="3"/>
  <c r="Z48" i="3" l="1"/>
  <c r="X48" i="3"/>
  <c r="R49" i="3" s="1"/>
  <c r="W48" i="3"/>
  <c r="Q49" i="3" s="1"/>
  <c r="V48" i="3"/>
  <c r="P49" i="3" s="1"/>
  <c r="U48" i="3"/>
  <c r="O49" i="3" s="1"/>
  <c r="AB48" i="3" l="1"/>
  <c r="V49" i="3" s="1"/>
  <c r="AC48" i="3"/>
  <c r="AD48" i="3"/>
  <c r="X49" i="3" s="1"/>
  <c r="AF48" i="3"/>
  <c r="AG48" i="3"/>
  <c r="AH48" i="3"/>
  <c r="AI48" i="3"/>
  <c r="AJ48" i="3"/>
  <c r="AL48" i="3"/>
  <c r="AM48" i="3"/>
  <c r="AN48" i="3"/>
  <c r="AO48" i="3"/>
  <c r="AP48" i="3"/>
  <c r="AR48" i="3"/>
  <c r="AS48" i="3"/>
  <c r="AT48" i="3"/>
  <c r="AU48" i="3"/>
  <c r="AV48" i="3"/>
  <c r="AX48" i="3"/>
  <c r="AY48" i="3"/>
  <c r="AZ48" i="3"/>
  <c r="BA48" i="3"/>
  <c r="BB48" i="3"/>
  <c r="BD48" i="3"/>
  <c r="BE48" i="3"/>
  <c r="BF48" i="3"/>
  <c r="BG48" i="3"/>
  <c r="BH48" i="3"/>
  <c r="BJ48" i="3"/>
  <c r="BK48" i="3"/>
  <c r="BL48" i="3"/>
  <c r="BM48" i="3"/>
  <c r="BN48" i="3"/>
  <c r="AA48" i="3"/>
  <c r="U49" i="3" s="1"/>
  <c r="AI49" i="3" l="1"/>
  <c r="AH49" i="3"/>
  <c r="AC49" i="3"/>
  <c r="AG49" i="3"/>
  <c r="AJ49" i="3"/>
  <c r="AA49" i="3"/>
  <c r="AD49" i="3"/>
  <c r="W49" i="3"/>
  <c r="AB49" i="3"/>
  <c r="AA46" i="3"/>
  <c r="AG46" i="3" l="1"/>
  <c r="AM46" i="3" l="1"/>
  <c r="AS46" i="3" l="1"/>
  <c r="AY46" i="3" l="1"/>
  <c r="BK46" i="3" l="1"/>
  <c r="BE46" i="3"/>
</calcChain>
</file>

<file path=xl/sharedStrings.xml><?xml version="1.0" encoding="utf-8"?>
<sst xmlns="http://schemas.openxmlformats.org/spreadsheetml/2006/main" count="254" uniqueCount="110">
  <si>
    <t>Day</t>
  </si>
  <si>
    <t>Night</t>
  </si>
  <si>
    <t>Ward name</t>
  </si>
  <si>
    <t>Average fill rate - registered nurses/midwives  (%)</t>
  </si>
  <si>
    <t>Average fill rate - care staff (%)</t>
  </si>
  <si>
    <t>111 Tonbridge Road</t>
  </si>
  <si>
    <t>Allington Centre</t>
  </si>
  <si>
    <t>Amberwood</t>
  </si>
  <si>
    <t>Amherst</t>
  </si>
  <si>
    <t>Bedgebury Ward</t>
  </si>
  <si>
    <t>Bluebell</t>
  </si>
  <si>
    <t>Bridge House</t>
  </si>
  <si>
    <t>Brocklehurst</t>
  </si>
  <si>
    <t>Brookfield Centre</t>
  </si>
  <si>
    <t>Cranmer</t>
  </si>
  <si>
    <t>Davidson</t>
  </si>
  <si>
    <t>EDIU</t>
  </si>
  <si>
    <t>Emerald Ward</t>
  </si>
  <si>
    <t>Emmetts</t>
  </si>
  <si>
    <t>Ethelbert Road</t>
  </si>
  <si>
    <t>Fern</t>
  </si>
  <si>
    <t>Foxglove</t>
  </si>
  <si>
    <t>Groombridge</t>
  </si>
  <si>
    <t>Heartsdelight</t>
  </si>
  <si>
    <t>Jasmine</t>
  </si>
  <si>
    <t>Littlestone Lodge</t>
  </si>
  <si>
    <t>Marle</t>
  </si>
  <si>
    <t>Newhaven Lodge</t>
  </si>
  <si>
    <t>Penshurst</t>
  </si>
  <si>
    <t>Rivendell</t>
  </si>
  <si>
    <t>Riverhill</t>
  </si>
  <si>
    <t>Rosewood Lodge</t>
  </si>
  <si>
    <t>Ruby Ward</t>
  </si>
  <si>
    <t>Sevenscore</t>
  </si>
  <si>
    <t>The Grove</t>
  </si>
  <si>
    <t>The Orchards</t>
  </si>
  <si>
    <t>Walmer</t>
  </si>
  <si>
    <t>Willow Suite</t>
  </si>
  <si>
    <t>Woodchurch</t>
  </si>
  <si>
    <t>Woodlands Ward</t>
  </si>
  <si>
    <t>Woodstock</t>
  </si>
  <si>
    <t>10 wards over</t>
  </si>
  <si>
    <t>22 wards under</t>
  </si>
  <si>
    <t>19 wards over</t>
  </si>
  <si>
    <t>31 wards under</t>
  </si>
  <si>
    <t>16 wards under</t>
  </si>
  <si>
    <t>25 wards over</t>
  </si>
  <si>
    <t>Service Line</t>
  </si>
  <si>
    <t>12 wards under</t>
  </si>
  <si>
    <t>29 wards over</t>
  </si>
  <si>
    <t>Acute</t>
  </si>
  <si>
    <t>13 wards under</t>
  </si>
  <si>
    <t>27 wards over</t>
  </si>
  <si>
    <t>Worse (Gone into the Under 80% Fill Rate)</t>
  </si>
  <si>
    <t>Samphire</t>
  </si>
  <si>
    <t>Forensic &amp; Specialist</t>
  </si>
  <si>
    <t>Community Recovery</t>
  </si>
  <si>
    <t>Older Adult</t>
  </si>
  <si>
    <t>26 wards over</t>
  </si>
  <si>
    <t>Knole Centre</t>
  </si>
  <si>
    <t>5 wards under</t>
  </si>
  <si>
    <t>34 wards over</t>
  </si>
  <si>
    <t>Average Ward Overall Fill Rate %</t>
  </si>
  <si>
    <t>Improved (Better than last month but still under 80% Fill Rate)</t>
  </si>
  <si>
    <t>Wards Under 80% Key</t>
  </si>
  <si>
    <t>Ward Name Key</t>
  </si>
  <si>
    <t>New this month</t>
  </si>
  <si>
    <t>Appeared Last month</t>
  </si>
  <si>
    <t>Acute Service</t>
  </si>
  <si>
    <t>Improvement / Worsened</t>
  </si>
  <si>
    <t>Improving</t>
  </si>
  <si>
    <t>Worsening</t>
  </si>
  <si>
    <t>Has appeared in 2 or more times</t>
  </si>
  <si>
    <t>NO LONGER FLAGGING</t>
  </si>
  <si>
    <t>9 wards under</t>
  </si>
  <si>
    <t>CRSL</t>
  </si>
  <si>
    <t>OPMH</t>
  </si>
  <si>
    <t>11 wards under</t>
  </si>
  <si>
    <t>28 wards over</t>
  </si>
  <si>
    <t>Cherrywood</t>
  </si>
  <si>
    <t>30 wards over</t>
  </si>
  <si>
    <t>8 wards under</t>
  </si>
  <si>
    <t>31 wards over</t>
  </si>
  <si>
    <t>54.0% RN NIGHT</t>
  </si>
  <si>
    <t>Brocklehurt</t>
  </si>
  <si>
    <t>77.9% RN DAY</t>
  </si>
  <si>
    <t>53.8% RN NIGHT</t>
  </si>
  <si>
    <t>69,2% RN DAY / 59.1% RN NIGHT</t>
  </si>
  <si>
    <t>76.9% RN DAY</t>
  </si>
  <si>
    <t>Haertsdelight</t>
  </si>
  <si>
    <t>65.1% RN DAY</t>
  </si>
  <si>
    <t>50.1% RN NIGHT</t>
  </si>
  <si>
    <t>50.5% RN NIGHT</t>
  </si>
  <si>
    <t>February 15 %</t>
  </si>
  <si>
    <t>All rehab units covered</t>
  </si>
  <si>
    <t>March 15 %</t>
  </si>
  <si>
    <t>7.76% RN DAY / 56.5% RN NIGHT</t>
  </si>
  <si>
    <t>71.5% RN DAY</t>
  </si>
  <si>
    <t>67.8% RN NIGHT</t>
  </si>
  <si>
    <t>74.9% RN DAY / 50.2% RN NIGHT</t>
  </si>
  <si>
    <t>78% RN NIGHT</t>
  </si>
  <si>
    <t>75.1% RN NIGHT</t>
  </si>
  <si>
    <t>74.5% RN NIGHT</t>
  </si>
  <si>
    <t>73.5% RN DAY</t>
  </si>
  <si>
    <t>77.2% RN NIGHT</t>
  </si>
  <si>
    <t>70.9% RN NIGHT</t>
  </si>
  <si>
    <t>68.9% RN NIGHT</t>
  </si>
  <si>
    <t>Forensic &amp; Specialist Service</t>
  </si>
  <si>
    <t>Over 80%</t>
  </si>
  <si>
    <r>
      <t xml:space="preserve">
</t>
    </r>
    <r>
      <rPr>
        <sz val="12"/>
        <color theme="1"/>
        <rFont val="Calibri"/>
        <family val="2"/>
        <scheme val="minor"/>
      </rPr>
      <t>Service Line Narrative - Safe Staffing Levels – February 2015
11 out fo 39 wards are  showing red for Qualified fill rates either during the DAY or at NIGHT. 6 of them have been flagged for more than 2 months. 
Although this does appear to be a lot of wards all of them have compenstated with HCA. Overall all wards achieved overall coverage even if it wasnt at the agreed planned Qualified / Unqualfied ratio as mentioned below in bullet point 3.
KMPT continues to monitoring its safe staffing levels as part of the national Safe Staffing Agenda. 
There is still some areas which are having some challenges in filling mainly in registered nursing roles, there are a number of reasons for this:- 
1. There is a National Shortage of Qualified Nurses and number of posts currently vacant and actively being recruited too across the Trust.
2. Ward Managers are stepping when required to cover clinical shifts when there are staff shortages and HCA cover is inappropriate due to patient acuity levels.
3. NHS Professionals continue to work hard to fill RN posts and on occassions ward managers / Nurse in Charge as part of the escalation process draft in HCA to ensure that there are enough staff on the ward if appropriate.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</si>
</sst>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8"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theme="1"/>
      <name val="Arial"/>
      <family val="2"/>
    </font>
    <font>
      <b/>
      <sz val="10"/>
      <color theme="1"/>
      <name val="Arial"/>
      <family val="2"/>
    </font>
    <font>
      <sz val="8"/>
      <color theme="1"/>
      <name val="Arial"/>
      <family val="2"/>
    </font>
    <font>
      <sz val="8"/>
      <color theme="1"/>
      <name val="Calibri"/>
      <family val="2"/>
      <scheme val="minor"/>
    </font>
    <font>
      <sz val="9"/>
      <color theme="1"/>
      <name val="Arial"/>
      <family val="2"/>
    </font>
    <font>
      <b/>
      <sz val="9"/>
      <color theme="1"/>
      <name val="Arial"/>
      <family val="2"/>
    </font>
    <font>
      <b/>
      <sz val="9"/>
      <name val="Arial"/>
      <family val="2"/>
    </font>
    <font>
      <b/>
      <sz val="9"/>
      <color indexed="30"/>
      <name val="Arial"/>
      <family val="2"/>
    </font>
    <font>
      <b/>
      <sz val="9"/>
      <color theme="1"/>
      <name val="Calibri"/>
      <family val="2"/>
      <scheme val="minor"/>
    </font>
    <font>
      <sz val="9"/>
      <color theme="1"/>
      <name val="Calibri"/>
      <family val="2"/>
      <scheme val="minor"/>
    </font>
    <font>
      <b/>
      <sz val="9"/>
      <color indexed="8"/>
      <name val="Arial"/>
      <family val="2"/>
    </font>
    <font>
      <sz val="9"/>
      <name val="Arial"/>
      <family val="2"/>
    </font>
    <font>
      <sz val="9"/>
      <color indexed="8"/>
      <name val="Arial"/>
      <family val="2"/>
    </font>
    <font>
      <b/>
      <sz val="10"/>
      <color theme="1"/>
      <name val="Calibri"/>
      <family val="2"/>
      <scheme val="minor"/>
    </font>
    <font>
      <sz val="10"/>
      <color theme="1"/>
      <name val="Calibri"/>
      <family val="2"/>
      <scheme val="minor"/>
    </font>
    <font>
      <b/>
      <sz val="8"/>
      <color theme="1"/>
      <name val="Arial"/>
      <family val="2"/>
    </font>
    <font>
      <b/>
      <sz val="8"/>
      <name val="Arial"/>
      <family val="2"/>
    </font>
    <font>
      <b/>
      <sz val="8"/>
      <color theme="1"/>
      <name val="Calibri"/>
      <family val="2"/>
      <scheme val="minor"/>
    </font>
    <font>
      <b/>
      <sz val="8"/>
      <color theme="0"/>
      <name val="Arial"/>
      <family val="2"/>
    </font>
    <font>
      <sz val="8"/>
      <color indexed="8"/>
      <name val="Arial"/>
      <family val="2"/>
    </font>
    <font>
      <sz val="12"/>
      <color theme="1"/>
      <name val="Calibri"/>
      <family val="2"/>
      <scheme val="minor"/>
    </font>
    <font>
      <b/>
      <u/>
      <sz val="10"/>
      <color theme="1"/>
      <name val="Calibri"/>
      <family val="2"/>
      <scheme val="minor"/>
    </font>
    <font>
      <b/>
      <sz val="8"/>
      <name val="Calibri"/>
      <family val="2"/>
      <scheme val="minor"/>
    </font>
    <font>
      <b/>
      <sz val="8"/>
      <color theme="0"/>
      <name val="Calibri"/>
      <family val="2"/>
      <scheme val="minor"/>
    </font>
  </fonts>
  <fills count="13">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42"/>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99FF99"/>
        <bgColor indexed="64"/>
      </patternFill>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solid">
        <fgColor rgb="FFFF0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2" fillId="0" borderId="0"/>
  </cellStyleXfs>
  <cellXfs count="146">
    <xf numFmtId="0" fontId="0" fillId="0" borderId="0" xfId="0"/>
    <xf numFmtId="0" fontId="4" fillId="0" borderId="0" xfId="0" applyFont="1" applyAlignment="1">
      <alignment horizontal="center" vertical="center"/>
    </xf>
    <xf numFmtId="0" fontId="7" fillId="2" borderId="0" xfId="0" applyFont="1" applyFill="1" applyProtection="1"/>
    <xf numFmtId="0" fontId="6" fillId="0" borderId="0" xfId="0" applyFont="1" applyFill="1" applyProtection="1"/>
    <xf numFmtId="0" fontId="8" fillId="5" borderId="1" xfId="0" applyFont="1" applyFill="1" applyBorder="1" applyAlignment="1">
      <alignment horizontal="center" vertical="center"/>
    </xf>
    <xf numFmtId="16" fontId="10" fillId="5" borderId="1" xfId="0" applyNumberFormat="1" applyFont="1" applyFill="1" applyBorder="1" applyAlignment="1" applyProtection="1">
      <alignment horizontal="left" vertical="center" wrapText="1"/>
    </xf>
    <xf numFmtId="16" fontId="11" fillId="5" borderId="1" xfId="0" applyNumberFormat="1" applyFont="1" applyFill="1" applyBorder="1" applyAlignment="1" applyProtection="1">
      <alignment horizontal="center" vertical="center" wrapText="1"/>
    </xf>
    <xf numFmtId="0" fontId="14" fillId="9" borderId="1" xfId="2" applyNumberFormat="1" applyFont="1" applyFill="1" applyBorder="1" applyAlignment="1" applyProtection="1">
      <alignment horizontal="left" vertical="center" wrapText="1"/>
      <protection locked="0"/>
    </xf>
    <xf numFmtId="164" fontId="15" fillId="4" borderId="1" xfId="1" applyNumberFormat="1" applyFont="1" applyFill="1" applyBorder="1" applyAlignment="1" applyProtection="1">
      <alignment horizontal="center" vertical="center"/>
      <protection hidden="1"/>
    </xf>
    <xf numFmtId="164" fontId="16" fillId="4" borderId="1" xfId="0" applyNumberFormat="1" applyFont="1" applyFill="1" applyBorder="1" applyAlignment="1" applyProtection="1">
      <alignment horizontal="center" vertical="center"/>
      <protection hidden="1"/>
    </xf>
    <xf numFmtId="164" fontId="14" fillId="4" borderId="1" xfId="0" applyNumberFormat="1" applyFont="1" applyFill="1" applyBorder="1" applyAlignment="1" applyProtection="1">
      <alignment horizontal="center" vertical="center"/>
      <protection hidden="1"/>
    </xf>
    <xf numFmtId="0" fontId="16" fillId="5" borderId="1" xfId="2" applyNumberFormat="1" applyFont="1" applyFill="1" applyBorder="1" applyAlignment="1" applyProtection="1">
      <alignment horizontal="left" vertical="center" wrapText="1"/>
      <protection locked="0"/>
    </xf>
    <xf numFmtId="164" fontId="16" fillId="5" borderId="1" xfId="0" applyNumberFormat="1" applyFont="1" applyFill="1" applyBorder="1" applyAlignment="1" applyProtection="1">
      <alignment horizontal="center" vertical="center"/>
      <protection hidden="1"/>
    </xf>
    <xf numFmtId="164" fontId="8" fillId="5" borderId="1" xfId="0" applyNumberFormat="1" applyFont="1" applyFill="1" applyBorder="1" applyAlignment="1">
      <alignment horizontal="center" vertical="center"/>
    </xf>
    <xf numFmtId="164" fontId="15" fillId="6" borderId="1" xfId="1" applyNumberFormat="1" applyFont="1" applyFill="1" applyBorder="1" applyAlignment="1" applyProtection="1">
      <alignment horizontal="center" vertical="center"/>
      <protection hidden="1"/>
    </xf>
    <xf numFmtId="164" fontId="16" fillId="6" borderId="1" xfId="0" applyNumberFormat="1" applyFont="1" applyFill="1" applyBorder="1" applyAlignment="1" applyProtection="1">
      <alignment horizontal="center" vertical="center"/>
      <protection hidden="1"/>
    </xf>
    <xf numFmtId="0" fontId="14" fillId="5" borderId="1" xfId="2" applyNumberFormat="1" applyFont="1" applyFill="1" applyBorder="1" applyAlignment="1" applyProtection="1">
      <alignment horizontal="left" vertical="center" wrapText="1"/>
      <protection locked="0"/>
    </xf>
    <xf numFmtId="0" fontId="16" fillId="0" borderId="1" xfId="2" applyNumberFormat="1" applyFont="1" applyFill="1" applyBorder="1" applyAlignment="1" applyProtection="1">
      <alignment horizontal="left" vertical="center" wrapText="1"/>
      <protection locked="0"/>
    </xf>
    <xf numFmtId="0" fontId="8" fillId="6" borderId="0" xfId="0" applyFont="1" applyFill="1" applyAlignment="1">
      <alignment horizontal="left" vertical="center"/>
    </xf>
    <xf numFmtId="0" fontId="8" fillId="6" borderId="3" xfId="0" applyFont="1" applyFill="1" applyBorder="1" applyAlignment="1">
      <alignment horizontal="center" vertical="center"/>
    </xf>
    <xf numFmtId="164" fontId="16" fillId="4" borderId="0" xfId="0" applyNumberFormat="1" applyFont="1" applyFill="1" applyBorder="1" applyAlignment="1" applyProtection="1">
      <alignment horizontal="center" vertical="center"/>
      <protection hidden="1"/>
    </xf>
    <xf numFmtId="164" fontId="15" fillId="4" borderId="0" xfId="1" applyNumberFormat="1" applyFont="1" applyFill="1" applyBorder="1" applyAlignment="1" applyProtection="1">
      <alignment horizontal="center" vertical="center"/>
      <protection hidden="1"/>
    </xf>
    <xf numFmtId="0" fontId="8" fillId="5" borderId="0" xfId="0" applyFont="1" applyFill="1" applyAlignment="1">
      <alignment horizontal="left" vertical="center"/>
    </xf>
    <xf numFmtId="164" fontId="16" fillId="5" borderId="0" xfId="0" applyNumberFormat="1" applyFont="1" applyFill="1" applyBorder="1" applyAlignment="1" applyProtection="1">
      <alignment horizontal="center" vertical="center"/>
      <protection hidden="1"/>
    </xf>
    <xf numFmtId="0" fontId="8" fillId="6" borderId="2" xfId="0" applyFont="1" applyFill="1" applyBorder="1" applyAlignment="1">
      <alignment horizontal="center" vertical="center"/>
    </xf>
    <xf numFmtId="0" fontId="8" fillId="0" borderId="0" xfId="0" applyFont="1" applyAlignment="1">
      <alignment horizontal="center" vertical="center"/>
    </xf>
    <xf numFmtId="0" fontId="8" fillId="5" borderId="0" xfId="0" applyFont="1" applyFill="1" applyAlignment="1">
      <alignment horizontal="center" vertical="center"/>
    </xf>
    <xf numFmtId="0" fontId="8" fillId="6" borderId="0" xfId="0" applyFont="1" applyFill="1" applyAlignment="1">
      <alignment horizontal="center" vertical="center"/>
    </xf>
    <xf numFmtId="164" fontId="8" fillId="6" borderId="4" xfId="0" applyNumberFormat="1" applyFont="1" applyFill="1" applyBorder="1" applyAlignment="1">
      <alignment horizontal="center" vertical="center"/>
    </xf>
    <xf numFmtId="0" fontId="8" fillId="0" borderId="0" xfId="0" applyFont="1" applyAlignment="1">
      <alignment horizontal="left" vertical="center"/>
    </xf>
    <xf numFmtId="164" fontId="8" fillId="0" borderId="0" xfId="0" applyNumberFormat="1" applyFont="1" applyAlignment="1">
      <alignment horizontal="left" vertical="center"/>
    </xf>
    <xf numFmtId="0" fontId="13" fillId="2" borderId="0" xfId="0" applyFont="1" applyFill="1" applyProtection="1"/>
    <xf numFmtId="0" fontId="15" fillId="4" borderId="0" xfId="0" applyFont="1" applyFill="1" applyBorder="1" applyAlignment="1" applyProtection="1">
      <alignment horizontal="center" vertical="center"/>
      <protection hidden="1"/>
    </xf>
    <xf numFmtId="164" fontId="16" fillId="4" borderId="0" xfId="0" applyNumberFormat="1" applyFont="1" applyFill="1" applyBorder="1" applyAlignment="1" applyProtection="1">
      <alignment horizontal="center"/>
      <protection hidden="1"/>
    </xf>
    <xf numFmtId="164" fontId="16" fillId="5" borderId="0" xfId="0" applyNumberFormat="1" applyFont="1" applyFill="1" applyBorder="1" applyAlignment="1" applyProtection="1">
      <alignment horizontal="center"/>
      <protection hidden="1"/>
    </xf>
    <xf numFmtId="0" fontId="16" fillId="2" borderId="0" xfId="0" applyFont="1" applyFill="1" applyBorder="1" applyProtection="1">
      <protection hidden="1"/>
    </xf>
    <xf numFmtId="0" fontId="16" fillId="5" borderId="0" xfId="0" applyFont="1" applyFill="1" applyProtection="1">
      <protection hidden="1"/>
    </xf>
    <xf numFmtId="0" fontId="16" fillId="2" borderId="0" xfId="0" applyFont="1" applyFill="1" applyProtection="1">
      <protection hidden="1"/>
    </xf>
    <xf numFmtId="0" fontId="16" fillId="4" borderId="0" xfId="0" applyFont="1" applyFill="1" applyProtection="1">
      <protection hidden="1"/>
    </xf>
    <xf numFmtId="0" fontId="13" fillId="5" borderId="0" xfId="0" applyFont="1" applyFill="1" applyProtection="1"/>
    <xf numFmtId="164" fontId="15" fillId="4" borderId="5" xfId="1" applyNumberFormat="1" applyFont="1" applyFill="1" applyBorder="1" applyAlignment="1" applyProtection="1">
      <alignment horizontal="center" vertical="center"/>
      <protection hidden="1"/>
    </xf>
    <xf numFmtId="164" fontId="16" fillId="4" borderId="5" xfId="0" applyNumberFormat="1" applyFont="1" applyFill="1" applyBorder="1" applyAlignment="1" applyProtection="1">
      <alignment horizontal="center" vertical="center"/>
      <protection hidden="1"/>
    </xf>
    <xf numFmtId="164" fontId="14" fillId="4" borderId="5" xfId="0" applyNumberFormat="1" applyFont="1" applyFill="1" applyBorder="1" applyAlignment="1" applyProtection="1">
      <alignment horizontal="center" vertical="center"/>
      <protection hidden="1"/>
    </xf>
    <xf numFmtId="0" fontId="16" fillId="5" borderId="5" xfId="2" applyNumberFormat="1" applyFont="1" applyFill="1" applyBorder="1" applyAlignment="1" applyProtection="1">
      <alignment horizontal="left" vertical="center" wrapText="1"/>
      <protection locked="0"/>
    </xf>
    <xf numFmtId="164" fontId="16" fillId="5" borderId="5" xfId="0" applyNumberFormat="1" applyFont="1" applyFill="1" applyBorder="1" applyAlignment="1" applyProtection="1">
      <alignment horizontal="center" vertical="center"/>
      <protection hidden="1"/>
    </xf>
    <xf numFmtId="164" fontId="8" fillId="5" borderId="5" xfId="0" applyNumberFormat="1" applyFont="1" applyFill="1" applyBorder="1" applyAlignment="1">
      <alignment horizontal="center" vertical="center"/>
    </xf>
    <xf numFmtId="164" fontId="15" fillId="6" borderId="5" xfId="1" applyNumberFormat="1" applyFont="1" applyFill="1" applyBorder="1" applyAlignment="1" applyProtection="1">
      <alignment horizontal="center" vertical="center"/>
      <protection hidden="1"/>
    </xf>
    <xf numFmtId="164" fontId="16" fillId="6" borderId="5" xfId="0" applyNumberFormat="1" applyFont="1" applyFill="1" applyBorder="1" applyAlignment="1" applyProtection="1">
      <alignment horizontal="center" vertical="center"/>
      <protection hidden="1"/>
    </xf>
    <xf numFmtId="0" fontId="9" fillId="0" borderId="1" xfId="0" applyFont="1" applyFill="1" applyBorder="1" applyAlignment="1">
      <alignment horizontal="left" vertical="center"/>
    </xf>
    <xf numFmtId="0" fontId="9" fillId="5" borderId="1" xfId="0" applyFont="1" applyFill="1" applyBorder="1" applyAlignment="1">
      <alignment horizontal="left" vertical="center"/>
    </xf>
    <xf numFmtId="0" fontId="12"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17" fontId="9"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10" fillId="0" borderId="1" xfId="0" applyFont="1" applyFill="1" applyBorder="1" applyAlignment="1" applyProtection="1">
      <alignment horizontal="left" vertical="center" wrapText="1"/>
    </xf>
    <xf numFmtId="0" fontId="10" fillId="5" borderId="1" xfId="0" applyFont="1" applyFill="1" applyBorder="1" applyAlignment="1" applyProtection="1">
      <alignment horizontal="left" vertical="center" wrapText="1"/>
    </xf>
    <xf numFmtId="0" fontId="13"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16" fillId="0" borderId="5" xfId="2" applyNumberFormat="1" applyFont="1" applyFill="1" applyBorder="1" applyAlignment="1" applyProtection="1">
      <alignment horizontal="left" vertical="center" wrapText="1"/>
      <protection locked="0"/>
    </xf>
    <xf numFmtId="0" fontId="7" fillId="6" borderId="0" xfId="0" applyFont="1" applyFill="1" applyProtection="1"/>
    <xf numFmtId="0" fontId="4" fillId="6" borderId="0" xfId="0" applyFont="1" applyFill="1" applyAlignment="1">
      <alignment horizontal="left" vertical="center"/>
    </xf>
    <xf numFmtId="0" fontId="8" fillId="0" borderId="1" xfId="0" applyFont="1" applyFill="1" applyBorder="1" applyAlignment="1" applyProtection="1">
      <alignment horizontal="left" vertical="top"/>
    </xf>
    <xf numFmtId="0" fontId="8" fillId="0" borderId="5" xfId="0" applyFont="1" applyFill="1" applyBorder="1" applyAlignment="1" applyProtection="1">
      <alignment horizontal="left" vertical="top"/>
    </xf>
    <xf numFmtId="0" fontId="9" fillId="9" borderId="1" xfId="0" applyFont="1" applyFill="1" applyBorder="1" applyAlignment="1" applyProtection="1">
      <alignment horizontal="left" vertical="top"/>
    </xf>
    <xf numFmtId="0" fontId="8" fillId="6" borderId="0" xfId="0" applyFont="1" applyFill="1" applyAlignment="1" applyProtection="1">
      <alignment horizontal="left" vertical="top"/>
    </xf>
    <xf numFmtId="0" fontId="13" fillId="6" borderId="0" xfId="0" applyFont="1" applyFill="1" applyAlignment="1" applyProtection="1">
      <alignment horizontal="left" vertical="top"/>
    </xf>
    <xf numFmtId="0" fontId="8" fillId="6" borderId="0" xfId="0" applyFont="1" applyFill="1" applyAlignment="1">
      <alignment horizontal="left" vertical="top"/>
    </xf>
    <xf numFmtId="0" fontId="8" fillId="0" borderId="0" xfId="0" applyFont="1" applyAlignment="1">
      <alignment horizontal="left" vertical="top"/>
    </xf>
    <xf numFmtId="0" fontId="13" fillId="2" borderId="0" xfId="0" applyFont="1" applyFill="1" applyAlignment="1" applyProtection="1">
      <alignment horizontal="left" vertical="top"/>
    </xf>
    <xf numFmtId="0" fontId="18" fillId="6" borderId="0" xfId="0" applyFont="1" applyFill="1" applyAlignment="1">
      <alignment horizontal="center" vertical="center"/>
    </xf>
    <xf numFmtId="0" fontId="19" fillId="0" borderId="0" xfId="0" applyFont="1" applyFill="1" applyAlignment="1">
      <alignment horizontal="left" vertical="center"/>
    </xf>
    <xf numFmtId="0" fontId="7" fillId="0" borderId="0" xfId="0" applyFont="1" applyAlignment="1">
      <alignment horizontal="center" vertical="center"/>
    </xf>
    <xf numFmtId="0" fontId="7" fillId="0" borderId="0" xfId="0" applyFont="1"/>
    <xf numFmtId="0" fontId="20" fillId="0" borderId="0" xfId="0" applyFont="1" applyFill="1" applyAlignment="1" applyProtection="1">
      <alignment horizontal="left" vertical="center" wrapText="1"/>
    </xf>
    <xf numFmtId="0" fontId="7" fillId="6" borderId="0" xfId="0" applyFont="1" applyFill="1"/>
    <xf numFmtId="0" fontId="22" fillId="7" borderId="1" xfId="2" applyNumberFormat="1" applyFont="1" applyFill="1" applyBorder="1" applyAlignment="1" applyProtection="1">
      <alignment horizontal="left" vertical="center" wrapText="1"/>
      <protection locked="0"/>
    </xf>
    <xf numFmtId="0" fontId="23" fillId="0" borderId="1" xfId="2" applyNumberFormat="1" applyFont="1" applyFill="1" applyBorder="1" applyAlignment="1" applyProtection="1">
      <alignment horizontal="left" vertical="center" wrapText="1"/>
      <protection locked="0"/>
    </xf>
    <xf numFmtId="0" fontId="7" fillId="6" borderId="0" xfId="0" applyFont="1" applyFill="1" applyAlignment="1">
      <alignment wrapText="1"/>
    </xf>
    <xf numFmtId="0" fontId="7" fillId="12" borderId="14" xfId="0" applyFont="1" applyFill="1" applyBorder="1" applyAlignment="1">
      <alignment wrapText="1"/>
    </xf>
    <xf numFmtId="0" fontId="7" fillId="0" borderId="0" xfId="0" applyFont="1" applyAlignment="1">
      <alignment wrapText="1"/>
    </xf>
    <xf numFmtId="0" fontId="22" fillId="12" borderId="1" xfId="2" applyNumberFormat="1" applyFont="1" applyFill="1" applyBorder="1" applyAlignment="1" applyProtection="1">
      <alignment horizontal="left" vertical="center" wrapText="1"/>
      <protection locked="0"/>
    </xf>
    <xf numFmtId="0" fontId="7" fillId="7" borderId="14" xfId="0" applyFont="1" applyFill="1" applyBorder="1" applyAlignment="1">
      <alignment wrapText="1"/>
    </xf>
    <xf numFmtId="0" fontId="7" fillId="0" borderId="14" xfId="0" applyFont="1" applyBorder="1" applyAlignment="1">
      <alignment wrapText="1"/>
    </xf>
    <xf numFmtId="0" fontId="22" fillId="10" borderId="1" xfId="2" applyNumberFormat="1" applyFont="1" applyFill="1" applyBorder="1" applyAlignment="1" applyProtection="1">
      <alignment horizontal="left" vertical="center" wrapText="1"/>
      <protection locked="0"/>
    </xf>
    <xf numFmtId="0" fontId="7" fillId="9" borderId="14" xfId="0" applyFont="1" applyFill="1" applyBorder="1" applyAlignment="1">
      <alignment wrapText="1"/>
    </xf>
    <xf numFmtId="0" fontId="7" fillId="11" borderId="14" xfId="0" applyFont="1" applyFill="1" applyBorder="1" applyAlignment="1">
      <alignment wrapText="1"/>
    </xf>
    <xf numFmtId="0" fontId="7" fillId="10" borderId="16" xfId="0" applyFont="1" applyFill="1" applyBorder="1" applyAlignment="1">
      <alignment wrapText="1"/>
    </xf>
    <xf numFmtId="0" fontId="6" fillId="6" borderId="0" xfId="0" applyFont="1" applyFill="1" applyAlignment="1">
      <alignment horizontal="left" vertical="center"/>
    </xf>
    <xf numFmtId="0" fontId="7" fillId="6" borderId="0" xfId="0" applyFont="1" applyFill="1" applyAlignment="1">
      <alignment horizontal="center" vertical="center"/>
    </xf>
    <xf numFmtId="0" fontId="7" fillId="6" borderId="0" xfId="0" applyFont="1" applyFill="1" applyAlignment="1" applyProtection="1">
      <alignment horizontal="center" vertical="center"/>
    </xf>
    <xf numFmtId="0" fontId="6" fillId="0" borderId="0" xfId="0" applyFont="1" applyAlignment="1">
      <alignment horizontal="left" vertical="center"/>
    </xf>
    <xf numFmtId="0" fontId="22" fillId="11" borderId="14" xfId="0" applyFont="1" applyFill="1" applyBorder="1" applyAlignment="1" applyProtection="1">
      <alignment horizontal="left" vertical="center" wrapText="1"/>
    </xf>
    <xf numFmtId="0" fontId="22" fillId="10" borderId="14" xfId="0" applyFont="1" applyFill="1" applyBorder="1" applyAlignment="1" applyProtection="1">
      <alignment horizontal="left" vertical="center" wrapText="1"/>
    </xf>
    <xf numFmtId="0" fontId="20" fillId="9" borderId="14" xfId="0" applyFont="1" applyFill="1" applyBorder="1" applyAlignment="1" applyProtection="1">
      <alignment horizontal="left" vertical="center" wrapText="1"/>
    </xf>
    <xf numFmtId="0" fontId="20" fillId="9" borderId="1" xfId="2" applyNumberFormat="1" applyFont="1" applyFill="1" applyBorder="1" applyAlignment="1" applyProtection="1">
      <alignment horizontal="left" vertical="center" wrapText="1"/>
      <protection locked="0"/>
    </xf>
    <xf numFmtId="0" fontId="7" fillId="6" borderId="0" xfId="0" applyFont="1" applyFill="1" applyAlignment="1">
      <alignment horizontal="center" vertical="center" wrapText="1"/>
    </xf>
    <xf numFmtId="0" fontId="7" fillId="6" borderId="15" xfId="0" applyFont="1" applyFill="1" applyBorder="1" applyAlignment="1">
      <alignment horizontal="left" vertical="center" wrapText="1"/>
    </xf>
    <xf numFmtId="0" fontId="7" fillId="0" borderId="15" xfId="0" applyFont="1" applyBorder="1" applyAlignment="1">
      <alignment horizontal="left" vertical="center" wrapText="1"/>
    </xf>
    <xf numFmtId="0" fontId="7" fillId="0" borderId="17" xfId="0" applyFont="1" applyBorder="1" applyAlignment="1">
      <alignment horizontal="left" vertical="center" wrapText="1"/>
    </xf>
    <xf numFmtId="0" fontId="18" fillId="6" borderId="0" xfId="0" applyFont="1" applyFill="1" applyProtection="1"/>
    <xf numFmtId="0" fontId="25" fillId="6" borderId="0" xfId="0" applyFont="1" applyFill="1" applyProtection="1"/>
    <xf numFmtId="0" fontId="17" fillId="6" borderId="0" xfId="0" applyFont="1" applyFill="1" applyAlignment="1" applyProtection="1">
      <alignment horizontal="center" vertical="center" wrapText="1"/>
    </xf>
    <xf numFmtId="0" fontId="17" fillId="6" borderId="0" xfId="0" applyFont="1" applyFill="1" applyAlignment="1">
      <alignment horizontal="center" vertical="center" wrapText="1"/>
    </xf>
    <xf numFmtId="0" fontId="18" fillId="6" borderId="0" xfId="0" applyFont="1" applyFill="1" applyAlignment="1">
      <alignment horizontal="center" vertical="center" wrapText="1"/>
    </xf>
    <xf numFmtId="0" fontId="7" fillId="6" borderId="0" xfId="0" applyFont="1" applyFill="1" applyAlignment="1" applyProtection="1">
      <alignment horizontal="center" vertical="center" wrapText="1"/>
    </xf>
    <xf numFmtId="17" fontId="10" fillId="8" borderId="1" xfId="0" applyNumberFormat="1" applyFont="1" applyFill="1" applyBorder="1" applyAlignment="1" applyProtection="1">
      <alignment horizontal="center" vertical="center" wrapText="1"/>
    </xf>
    <xf numFmtId="0" fontId="10" fillId="8" borderId="1" xfId="0" applyFont="1" applyFill="1" applyBorder="1" applyAlignment="1" applyProtection="1">
      <alignment horizontal="center" vertical="center" wrapText="1"/>
    </xf>
    <xf numFmtId="16" fontId="11" fillId="8" borderId="1" xfId="0" applyNumberFormat="1" applyFont="1" applyFill="1" applyBorder="1" applyAlignment="1" applyProtection="1">
      <alignment horizontal="center" vertical="center" wrapText="1"/>
    </xf>
    <xf numFmtId="0" fontId="13" fillId="8" borderId="1" xfId="0" applyFont="1" applyFill="1" applyBorder="1" applyAlignment="1">
      <alignment horizontal="center" vertical="center" wrapText="1"/>
    </xf>
    <xf numFmtId="0" fontId="9" fillId="0" borderId="1" xfId="0" applyFont="1" applyFill="1" applyBorder="1" applyAlignment="1" applyProtection="1">
      <alignment horizontal="left" vertical="top"/>
    </xf>
    <xf numFmtId="17" fontId="9" fillId="6" borderId="1" xfId="0" applyNumberFormat="1" applyFont="1" applyFill="1" applyBorder="1" applyAlignment="1">
      <alignment horizontal="center" vertical="center"/>
    </xf>
    <xf numFmtId="0" fontId="9" fillId="6" borderId="1" xfId="0" applyFont="1" applyFill="1" applyBorder="1" applyAlignment="1">
      <alignment horizontal="center" vertical="center"/>
    </xf>
    <xf numFmtId="16" fontId="11" fillId="6" borderId="1" xfId="0" applyNumberFormat="1" applyFont="1" applyFill="1" applyBorder="1" applyAlignment="1" applyProtection="1">
      <alignment horizontal="center" vertical="center" wrapText="1"/>
    </xf>
    <xf numFmtId="0" fontId="8" fillId="6" borderId="1" xfId="0" applyFont="1" applyFill="1" applyBorder="1" applyAlignment="1">
      <alignment horizontal="center" vertical="center" wrapText="1"/>
    </xf>
    <xf numFmtId="16" fontId="10" fillId="0" borderId="1" xfId="0" applyNumberFormat="1" applyFont="1" applyFill="1" applyBorder="1" applyAlignment="1" applyProtection="1">
      <alignment horizontal="left" vertical="center" wrapText="1"/>
    </xf>
    <xf numFmtId="17" fontId="9" fillId="7" borderId="1" xfId="0" applyNumberFormat="1" applyFont="1" applyFill="1" applyBorder="1" applyAlignment="1">
      <alignment horizontal="center" vertical="center"/>
    </xf>
    <xf numFmtId="16" fontId="11" fillId="3"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0" fillId="6" borderId="6" xfId="0" applyFont="1" applyFill="1" applyBorder="1" applyAlignment="1">
      <alignment horizontal="center" vertical="top" wrapText="1"/>
    </xf>
    <xf numFmtId="0" fontId="0" fillId="6" borderId="18" xfId="0" applyFont="1" applyFill="1" applyBorder="1" applyAlignment="1">
      <alignment horizontal="center" vertical="top" wrapText="1"/>
    </xf>
    <xf numFmtId="0" fontId="0" fillId="6" borderId="7" xfId="0" applyFont="1" applyFill="1" applyBorder="1" applyAlignment="1">
      <alignment horizontal="center" vertical="top" wrapText="1"/>
    </xf>
    <xf numFmtId="0" fontId="0" fillId="6" borderId="8" xfId="0" applyFont="1" applyFill="1" applyBorder="1" applyAlignment="1">
      <alignment horizontal="center" vertical="top" wrapText="1"/>
    </xf>
    <xf numFmtId="0" fontId="0" fillId="6" borderId="0" xfId="0" applyFont="1" applyFill="1" applyBorder="1" applyAlignment="1">
      <alignment horizontal="center" vertical="top" wrapText="1"/>
    </xf>
    <xf numFmtId="0" fontId="0" fillId="6" borderId="9" xfId="0" applyFont="1" applyFill="1" applyBorder="1" applyAlignment="1">
      <alignment horizontal="center" vertical="top" wrapText="1"/>
    </xf>
    <xf numFmtId="0" fontId="0" fillId="6" borderId="10" xfId="0" applyFont="1" applyFill="1" applyBorder="1" applyAlignment="1">
      <alignment horizontal="center" vertical="top" wrapText="1"/>
    </xf>
    <xf numFmtId="0" fontId="0" fillId="6" borderId="19" xfId="0" applyFont="1" applyFill="1" applyBorder="1" applyAlignment="1">
      <alignment horizontal="center" vertical="top" wrapText="1"/>
    </xf>
    <xf numFmtId="0" fontId="0" fillId="6" borderId="11" xfId="0" applyFont="1" applyFill="1" applyBorder="1" applyAlignment="1">
      <alignment horizontal="center" vertical="top" wrapText="1"/>
    </xf>
    <xf numFmtId="0" fontId="19" fillId="0" borderId="20" xfId="0" applyFont="1" applyFill="1" applyBorder="1" applyAlignment="1" applyProtection="1">
      <alignment horizontal="center" vertical="center"/>
    </xf>
    <xf numFmtId="0" fontId="19" fillId="0" borderId="23" xfId="0" applyFont="1" applyFill="1" applyBorder="1" applyAlignment="1" applyProtection="1">
      <alignment horizontal="center" vertical="center"/>
    </xf>
    <xf numFmtId="16" fontId="20" fillId="0" borderId="21" xfId="0" applyNumberFormat="1" applyFont="1" applyFill="1" applyBorder="1" applyAlignment="1" applyProtection="1">
      <alignment horizontal="left" vertical="center" wrapText="1"/>
    </xf>
    <xf numFmtId="16" fontId="20" fillId="0" borderId="1" xfId="0" applyNumberFormat="1" applyFont="1" applyFill="1" applyBorder="1" applyAlignment="1" applyProtection="1">
      <alignment horizontal="left" vertical="center" wrapText="1"/>
    </xf>
    <xf numFmtId="0" fontId="21" fillId="6" borderId="12" xfId="0" applyFont="1" applyFill="1" applyBorder="1" applyAlignment="1">
      <alignment horizontal="center"/>
    </xf>
    <xf numFmtId="0" fontId="21" fillId="6" borderId="13" xfId="0" applyFont="1" applyFill="1" applyBorder="1" applyAlignment="1">
      <alignment horizontal="center"/>
    </xf>
    <xf numFmtId="16" fontId="20" fillId="0" borderId="22" xfId="0" applyNumberFormat="1" applyFont="1" applyFill="1" applyBorder="1" applyAlignment="1" applyProtection="1">
      <alignment horizontal="center" vertical="center" wrapText="1"/>
    </xf>
    <xf numFmtId="16" fontId="20" fillId="0" borderId="5" xfId="0" applyNumberFormat="1" applyFont="1" applyFill="1" applyBorder="1" applyAlignment="1" applyProtection="1">
      <alignment horizontal="center" vertical="center" wrapText="1"/>
    </xf>
    <xf numFmtId="0" fontId="21" fillId="0" borderId="24"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1" xfId="0" applyFont="1" applyBorder="1" applyAlignment="1">
      <alignment horizontal="center" vertical="center"/>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22" fillId="11" borderId="1" xfId="2" applyNumberFormat="1" applyFont="1" applyFill="1" applyBorder="1" applyAlignment="1" applyProtection="1">
      <alignment horizontal="left" vertical="center" wrapText="1"/>
      <protection locked="0"/>
    </xf>
    <xf numFmtId="0" fontId="20" fillId="9" borderId="24" xfId="2" applyNumberFormat="1" applyFont="1" applyFill="1" applyBorder="1" applyAlignment="1" applyProtection="1">
      <alignment horizontal="left" vertical="center" wrapText="1"/>
      <protection locked="0"/>
    </xf>
    <xf numFmtId="0" fontId="26" fillId="9" borderId="0" xfId="0" applyFont="1" applyFill="1" applyProtection="1"/>
    <xf numFmtId="0" fontId="27" fillId="10" borderId="0" xfId="0" applyFont="1" applyFill="1" applyProtection="1"/>
  </cellXfs>
  <cellStyles count="4">
    <cellStyle name="Normal" xfId="0" builtinId="0"/>
    <cellStyle name="Normal 2" xfId="3"/>
    <cellStyle name="Normal_TemplateDownload" xfId="2"/>
    <cellStyle name="Percent" xfId="1" builtinId="5"/>
  </cellStyles>
  <dxfs count="137">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9525" cy="0"/>
    <xdr:pic>
      <xdr:nvPicPr>
        <xdr:cNvPr id="2" name="Picture 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8"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2"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3"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4"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6"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7"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9"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1"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3"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5"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7"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8"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3"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5"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7"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8"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9"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0"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1"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2"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3"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4"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5"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6"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7"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8"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9"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0"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1"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2"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3"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4"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5"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6"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7"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8"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9"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0"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1"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3"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5"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6"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7"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9"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0"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1"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2"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3"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4"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5"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6"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7"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8"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9"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0"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1"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2"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3"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4"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5"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6"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7"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8"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9</xdr:col>
      <xdr:colOff>0</xdr:colOff>
      <xdr:row>6</xdr:row>
      <xdr:rowOff>0</xdr:rowOff>
    </xdr:from>
    <xdr:to>
      <xdr:col>9</xdr:col>
      <xdr:colOff>9525</xdr:colOff>
      <xdr:row>6</xdr:row>
      <xdr:rowOff>0</xdr:rowOff>
    </xdr:to>
    <xdr:pic>
      <xdr:nvPicPr>
        <xdr:cNvPr id="228" name="Picture 22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29"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30"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31"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32"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33"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34"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35"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36"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37"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39"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40"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4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42"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44"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4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46"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48"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4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50"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51"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5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5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5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5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56"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5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58"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5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60"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61"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62"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63"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64"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65"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66"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67"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68"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69"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70"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71"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72"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73"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74"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75"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76"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77"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78"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79"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80"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81"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82"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83"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84"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86"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8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88"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8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90"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29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92"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93"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94"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95"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96"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97"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98"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299"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300"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301"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9</xdr:col>
      <xdr:colOff>9525</xdr:colOff>
      <xdr:row>6</xdr:row>
      <xdr:rowOff>0</xdr:rowOff>
    </xdr:to>
    <xdr:pic>
      <xdr:nvPicPr>
        <xdr:cNvPr id="302"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03"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05"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06"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07"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08"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0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10"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11"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1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1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1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1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1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1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1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1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2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2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2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2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24" name="Picture 32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2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2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27" name="Picture 3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6</xdr:row>
      <xdr:rowOff>0</xdr:rowOff>
    </xdr:from>
    <xdr:to>
      <xdr:col>12</xdr:col>
      <xdr:colOff>104775</xdr:colOff>
      <xdr:row>6</xdr:row>
      <xdr:rowOff>0</xdr:rowOff>
    </xdr:to>
    <xdr:pic>
      <xdr:nvPicPr>
        <xdr:cNvPr id="32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0</xdr:colOff>
      <xdr:row>6</xdr:row>
      <xdr:rowOff>0</xdr:rowOff>
    </xdr:from>
    <xdr:ext cx="1933575" cy="0"/>
    <xdr:pic>
      <xdr:nvPicPr>
        <xdr:cNvPr id="32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3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3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3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3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3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3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3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3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3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3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4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4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4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4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4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4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46"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47"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48"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49"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50"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51"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52"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53"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54"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5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5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5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5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5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6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6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6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6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6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6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6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67" name="Picture 3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6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6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70" name="Picture 36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7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7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7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7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7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7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7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7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8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8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8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8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8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87"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8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89"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91"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92"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93"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94"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95"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96"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97"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98"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399"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0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01"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0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03"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04"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05"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06"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07"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0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0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10" name="Picture 4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11"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13" name="Picture 4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14"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1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1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1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1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2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2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2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2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2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2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2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27"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2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2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3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3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32"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33"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34"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35"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36"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37"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38"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39"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40"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41"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4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44"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45"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4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51"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52"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53" name="Picture 4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54"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55"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56" name="Picture 4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1933575" cy="0"/>
    <xdr:pic>
      <xdr:nvPicPr>
        <xdr:cNvPr id="457"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9</xdr:col>
      <xdr:colOff>0</xdr:colOff>
      <xdr:row>14</xdr:row>
      <xdr:rowOff>0</xdr:rowOff>
    </xdr:from>
    <xdr:to>
      <xdr:col>9</xdr:col>
      <xdr:colOff>9525</xdr:colOff>
      <xdr:row>14</xdr:row>
      <xdr:rowOff>0</xdr:rowOff>
    </xdr:to>
    <xdr:pic>
      <xdr:nvPicPr>
        <xdr:cNvPr id="559" name="Picture 5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60"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61"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62"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63"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64"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65"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66"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67"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68"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56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70"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71"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57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73"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5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75"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57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77"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57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79"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58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81"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82"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58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58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58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58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87"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58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89"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59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91"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92"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93"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94"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95"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96"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97"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98"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599"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00"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01"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02"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03"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04"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05"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06"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07"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08"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09"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10"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11"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12"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13"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1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15"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1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17"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1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19"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2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21"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2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23"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24"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25"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26"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27"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28"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29"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30"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31"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32"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9</xdr:col>
      <xdr:colOff>9525</xdr:colOff>
      <xdr:row>14</xdr:row>
      <xdr:rowOff>0</xdr:rowOff>
    </xdr:to>
    <xdr:pic>
      <xdr:nvPicPr>
        <xdr:cNvPr id="633"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3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3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3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3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3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3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4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4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4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4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4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4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4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4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4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5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5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5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5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55"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5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5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58" name="Picture 65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xdr:row>
      <xdr:rowOff>0</xdr:rowOff>
    </xdr:from>
    <xdr:to>
      <xdr:col>12</xdr:col>
      <xdr:colOff>104775</xdr:colOff>
      <xdr:row>14</xdr:row>
      <xdr:rowOff>0</xdr:rowOff>
    </xdr:to>
    <xdr:pic>
      <xdr:nvPicPr>
        <xdr:cNvPr id="65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6</xdr:row>
      <xdr:rowOff>0</xdr:rowOff>
    </xdr:from>
    <xdr:ext cx="9525" cy="0"/>
    <xdr:pic>
      <xdr:nvPicPr>
        <xdr:cNvPr id="1323" name="Picture 13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2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2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2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2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2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2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3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3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3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3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3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3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3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3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4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4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4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4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4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4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5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5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5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5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5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5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5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5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6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7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7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7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7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7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7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7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7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7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7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8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8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8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8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8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8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8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8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8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9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9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9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9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9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9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9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9525" cy="0"/>
    <xdr:pic>
      <xdr:nvPicPr>
        <xdr:cNvPr id="139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9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39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0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19" name="Picture 14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2" name="Picture 14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4"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5"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6"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7"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2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0"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1"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2"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3"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5"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6"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7"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3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0"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1"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3"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4"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5"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6"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7"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8"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49"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5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2" name="Picture 14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5" name="Picture 14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6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7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2"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8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49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5" name="Picture 15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8" name="Picture 15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0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1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2"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5"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7"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29"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0"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1"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2"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3"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4"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5"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6"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7"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39"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0"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1"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6"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7"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8" name="Picture 15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49"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50"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51" name="Picture 15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6</xdr:row>
      <xdr:rowOff>0</xdr:rowOff>
    </xdr:from>
    <xdr:ext cx="1933575" cy="0"/>
    <xdr:pic>
      <xdr:nvPicPr>
        <xdr:cNvPr id="155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3" name="Picture 15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5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6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7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7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7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7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57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58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5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58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8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59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0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0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1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1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1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1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1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1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1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1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1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9525" cy="0"/>
    <xdr:pic>
      <xdr:nvPicPr>
        <xdr:cNvPr id="162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2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2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3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4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5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5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52" name="Picture 16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13</xdr:row>
      <xdr:rowOff>0</xdr:rowOff>
    </xdr:from>
    <xdr:ext cx="1933575" cy="0"/>
    <xdr:pic>
      <xdr:nvPicPr>
        <xdr:cNvPr id="165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404"/>
  <sheetViews>
    <sheetView view="pageBreakPreview" topLeftCell="A26" zoomScale="75" zoomScaleNormal="75" zoomScaleSheetLayoutView="75" workbookViewId="0">
      <selection activeCell="G43" sqref="A5:G43"/>
    </sheetView>
  </sheetViews>
  <sheetFormatPr defaultColWidth="10.140625" defaultRowHeight="12.75" x14ac:dyDescent="0.2"/>
  <cols>
    <col min="1" max="1" width="22.5703125" style="69" customWidth="1"/>
    <col min="2" max="2" width="18.85546875" style="29" bestFit="1" customWidth="1"/>
    <col min="3" max="7" width="10.140625" style="29" customWidth="1"/>
    <col min="8" max="8" width="5.5703125" style="22" customWidth="1"/>
    <col min="9" max="13" width="10.140625" style="29" customWidth="1"/>
    <col min="14" max="14" width="5.5703125" style="22" customWidth="1"/>
    <col min="15" max="19" width="10.140625" style="29" customWidth="1"/>
    <col min="20" max="20" width="5.5703125" style="22" customWidth="1"/>
    <col min="21" max="25" width="10.140625" style="29"/>
    <col min="26" max="26" width="4.85546875" style="22" customWidth="1"/>
    <col min="27" max="31" width="10.140625" style="29"/>
    <col min="32" max="32" width="4.5703125" style="22" customWidth="1"/>
    <col min="33" max="37" width="10.140625" style="29"/>
    <col min="38" max="38" width="10.140625" style="22"/>
    <col min="39" max="43" width="10.140625" style="29"/>
    <col min="44" max="44" width="10.140625" style="22"/>
    <col min="45" max="48" width="10.140625" style="31"/>
    <col min="49" max="49" width="10.140625" style="29"/>
    <col min="50" max="50" width="10.140625" style="39"/>
    <col min="51" max="54" width="10.140625" style="25"/>
    <col min="55" max="55" width="10.140625" style="29"/>
    <col min="56" max="56" width="10.140625" style="26"/>
    <col min="57" max="60" width="10.140625" style="27"/>
    <col min="61" max="61" width="10.140625" style="29"/>
    <col min="62" max="62" width="10.140625" style="26"/>
    <col min="63" max="66" width="10.140625" style="27"/>
    <col min="67" max="67" width="10.140625" style="29"/>
    <col min="68" max="16384" width="10.140625" style="1"/>
  </cols>
  <sheetData>
    <row r="1" spans="1:67" s="53" customFormat="1" ht="15" customHeight="1" x14ac:dyDescent="0.25">
      <c r="A1" s="62"/>
      <c r="B1" s="48"/>
      <c r="C1" s="106">
        <v>42064</v>
      </c>
      <c r="D1" s="107"/>
      <c r="E1" s="107"/>
      <c r="F1" s="107"/>
      <c r="G1" s="108" t="s">
        <v>62</v>
      </c>
      <c r="H1" s="49"/>
      <c r="I1" s="106">
        <v>42036</v>
      </c>
      <c r="J1" s="107"/>
      <c r="K1" s="107"/>
      <c r="L1" s="107"/>
      <c r="M1" s="108" t="s">
        <v>62</v>
      </c>
      <c r="N1" s="49"/>
      <c r="O1" s="106">
        <v>42005</v>
      </c>
      <c r="P1" s="107"/>
      <c r="Q1" s="107"/>
      <c r="R1" s="107"/>
      <c r="S1" s="108" t="s">
        <v>62</v>
      </c>
      <c r="T1" s="49"/>
      <c r="U1" s="106">
        <v>41974</v>
      </c>
      <c r="V1" s="107"/>
      <c r="W1" s="107"/>
      <c r="X1" s="107"/>
      <c r="Y1" s="108" t="s">
        <v>62</v>
      </c>
      <c r="Z1" s="49"/>
      <c r="AA1" s="106">
        <v>41944</v>
      </c>
      <c r="AB1" s="107"/>
      <c r="AC1" s="107"/>
      <c r="AD1" s="107"/>
      <c r="AE1" s="108" t="s">
        <v>62</v>
      </c>
      <c r="AF1" s="49"/>
      <c r="AG1" s="106">
        <v>41913</v>
      </c>
      <c r="AH1" s="107"/>
      <c r="AI1" s="107"/>
      <c r="AJ1" s="107"/>
      <c r="AK1" s="108" t="s">
        <v>62</v>
      </c>
      <c r="AL1" s="49"/>
      <c r="AM1" s="106">
        <v>41883</v>
      </c>
      <c r="AN1" s="107"/>
      <c r="AO1" s="107"/>
      <c r="AP1" s="107"/>
      <c r="AQ1" s="108" t="s">
        <v>62</v>
      </c>
      <c r="AR1" s="49"/>
      <c r="AS1" s="106">
        <v>41852</v>
      </c>
      <c r="AT1" s="107"/>
      <c r="AU1" s="107"/>
      <c r="AV1" s="107"/>
      <c r="AW1" s="108" t="s">
        <v>62</v>
      </c>
      <c r="AX1" s="50"/>
      <c r="AY1" s="116">
        <v>41821</v>
      </c>
      <c r="AZ1" s="116"/>
      <c r="BA1" s="116"/>
      <c r="BB1" s="116"/>
      <c r="BC1" s="108" t="s">
        <v>62</v>
      </c>
      <c r="BD1" s="51"/>
      <c r="BE1" s="111">
        <v>41791</v>
      </c>
      <c r="BF1" s="111"/>
      <c r="BG1" s="111"/>
      <c r="BH1" s="111"/>
      <c r="BI1" s="108" t="s">
        <v>62</v>
      </c>
      <c r="BJ1" s="52"/>
      <c r="BK1" s="111">
        <v>41760</v>
      </c>
      <c r="BL1" s="112"/>
      <c r="BM1" s="112"/>
      <c r="BN1" s="112"/>
      <c r="BO1" s="108" t="s">
        <v>62</v>
      </c>
    </row>
    <row r="2" spans="1:67" s="58" customFormat="1" x14ac:dyDescent="0.25">
      <c r="A2" s="62"/>
      <c r="B2" s="54"/>
      <c r="C2" s="108" t="s">
        <v>0</v>
      </c>
      <c r="D2" s="109"/>
      <c r="E2" s="108" t="s">
        <v>1</v>
      </c>
      <c r="F2" s="109"/>
      <c r="G2" s="108"/>
      <c r="H2" s="55"/>
      <c r="I2" s="108" t="s">
        <v>0</v>
      </c>
      <c r="J2" s="109"/>
      <c r="K2" s="108" t="s">
        <v>1</v>
      </c>
      <c r="L2" s="109"/>
      <c r="M2" s="108"/>
      <c r="N2" s="55"/>
      <c r="O2" s="108" t="s">
        <v>0</v>
      </c>
      <c r="P2" s="109"/>
      <c r="Q2" s="108" t="s">
        <v>1</v>
      </c>
      <c r="R2" s="109"/>
      <c r="S2" s="108"/>
      <c r="T2" s="55"/>
      <c r="U2" s="108" t="s">
        <v>0</v>
      </c>
      <c r="V2" s="109"/>
      <c r="W2" s="108" t="s">
        <v>1</v>
      </c>
      <c r="X2" s="109"/>
      <c r="Y2" s="108"/>
      <c r="Z2" s="55"/>
      <c r="AA2" s="108" t="s">
        <v>0</v>
      </c>
      <c r="AB2" s="109"/>
      <c r="AC2" s="108" t="s">
        <v>1</v>
      </c>
      <c r="AD2" s="109"/>
      <c r="AE2" s="108"/>
      <c r="AF2" s="55"/>
      <c r="AG2" s="108" t="s">
        <v>0</v>
      </c>
      <c r="AH2" s="109"/>
      <c r="AI2" s="108" t="s">
        <v>1</v>
      </c>
      <c r="AJ2" s="109"/>
      <c r="AK2" s="108"/>
      <c r="AL2" s="55"/>
      <c r="AM2" s="108" t="s">
        <v>0</v>
      </c>
      <c r="AN2" s="109"/>
      <c r="AO2" s="108" t="s">
        <v>1</v>
      </c>
      <c r="AP2" s="109"/>
      <c r="AQ2" s="108"/>
      <c r="AR2" s="55"/>
      <c r="AS2" s="108" t="s">
        <v>0</v>
      </c>
      <c r="AT2" s="109"/>
      <c r="AU2" s="108" t="s">
        <v>1</v>
      </c>
      <c r="AV2" s="109"/>
      <c r="AW2" s="108"/>
      <c r="AX2" s="56"/>
      <c r="AY2" s="117" t="s">
        <v>0</v>
      </c>
      <c r="AZ2" s="118"/>
      <c r="BA2" s="117" t="s">
        <v>1</v>
      </c>
      <c r="BB2" s="118"/>
      <c r="BC2" s="108"/>
      <c r="BD2" s="4"/>
      <c r="BE2" s="113" t="s">
        <v>0</v>
      </c>
      <c r="BF2" s="114"/>
      <c r="BG2" s="113" t="s">
        <v>1</v>
      </c>
      <c r="BH2" s="114"/>
      <c r="BI2" s="108"/>
      <c r="BJ2" s="57"/>
      <c r="BK2" s="113" t="s">
        <v>0</v>
      </c>
      <c r="BL2" s="114"/>
      <c r="BM2" s="113" t="s">
        <v>1</v>
      </c>
      <c r="BN2" s="114"/>
      <c r="BO2" s="108"/>
    </row>
    <row r="3" spans="1:67" s="58" customFormat="1" ht="12.75" customHeight="1" x14ac:dyDescent="0.25">
      <c r="A3" s="110" t="s">
        <v>47</v>
      </c>
      <c r="B3" s="115" t="s">
        <v>2</v>
      </c>
      <c r="C3" s="108" t="s">
        <v>3</v>
      </c>
      <c r="D3" s="108" t="s">
        <v>4</v>
      </c>
      <c r="E3" s="108" t="s">
        <v>3</v>
      </c>
      <c r="F3" s="108" t="s">
        <v>4</v>
      </c>
      <c r="G3" s="108"/>
      <c r="H3" s="5"/>
      <c r="I3" s="108" t="s">
        <v>3</v>
      </c>
      <c r="J3" s="108" t="s">
        <v>4</v>
      </c>
      <c r="K3" s="108" t="s">
        <v>3</v>
      </c>
      <c r="L3" s="108" t="s">
        <v>4</v>
      </c>
      <c r="M3" s="108"/>
      <c r="N3" s="5"/>
      <c r="O3" s="108" t="s">
        <v>3</v>
      </c>
      <c r="P3" s="108" t="s">
        <v>4</v>
      </c>
      <c r="Q3" s="108" t="s">
        <v>3</v>
      </c>
      <c r="R3" s="108" t="s">
        <v>4</v>
      </c>
      <c r="S3" s="108"/>
      <c r="T3" s="5"/>
      <c r="U3" s="108" t="s">
        <v>3</v>
      </c>
      <c r="V3" s="108" t="s">
        <v>4</v>
      </c>
      <c r="W3" s="108" t="s">
        <v>3</v>
      </c>
      <c r="X3" s="108" t="s">
        <v>4</v>
      </c>
      <c r="Y3" s="108"/>
      <c r="Z3" s="5"/>
      <c r="AA3" s="108" t="s">
        <v>3</v>
      </c>
      <c r="AB3" s="108" t="s">
        <v>4</v>
      </c>
      <c r="AC3" s="108" t="s">
        <v>3</v>
      </c>
      <c r="AD3" s="108" t="s">
        <v>4</v>
      </c>
      <c r="AE3" s="108"/>
      <c r="AF3" s="5"/>
      <c r="AG3" s="108" t="s">
        <v>3</v>
      </c>
      <c r="AH3" s="108" t="s">
        <v>4</v>
      </c>
      <c r="AI3" s="108" t="s">
        <v>3</v>
      </c>
      <c r="AJ3" s="108" t="s">
        <v>4</v>
      </c>
      <c r="AK3" s="108"/>
      <c r="AL3" s="5"/>
      <c r="AM3" s="108" t="s">
        <v>3</v>
      </c>
      <c r="AN3" s="108" t="s">
        <v>4</v>
      </c>
      <c r="AO3" s="108" t="s">
        <v>3</v>
      </c>
      <c r="AP3" s="108" t="s">
        <v>4</v>
      </c>
      <c r="AQ3" s="108"/>
      <c r="AR3" s="5"/>
      <c r="AS3" s="108" t="s">
        <v>3</v>
      </c>
      <c r="AT3" s="108" t="s">
        <v>4</v>
      </c>
      <c r="AU3" s="108" t="s">
        <v>3</v>
      </c>
      <c r="AV3" s="108" t="s">
        <v>4</v>
      </c>
      <c r="AW3" s="108"/>
      <c r="AX3" s="6"/>
      <c r="AY3" s="117" t="s">
        <v>3</v>
      </c>
      <c r="AZ3" s="117" t="s">
        <v>4</v>
      </c>
      <c r="BA3" s="117" t="s">
        <v>3</v>
      </c>
      <c r="BB3" s="117" t="s">
        <v>4</v>
      </c>
      <c r="BC3" s="108"/>
      <c r="BD3" s="4"/>
      <c r="BE3" s="113" t="s">
        <v>3</v>
      </c>
      <c r="BF3" s="113" t="s">
        <v>4</v>
      </c>
      <c r="BG3" s="113" t="s">
        <v>3</v>
      </c>
      <c r="BH3" s="113" t="s">
        <v>4</v>
      </c>
      <c r="BI3" s="108"/>
      <c r="BJ3" s="6"/>
      <c r="BK3" s="113" t="s">
        <v>3</v>
      </c>
      <c r="BL3" s="113" t="s">
        <v>4</v>
      </c>
      <c r="BM3" s="113" t="s">
        <v>3</v>
      </c>
      <c r="BN3" s="113" t="s">
        <v>4</v>
      </c>
      <c r="BO3" s="108"/>
    </row>
    <row r="4" spans="1:67" s="58" customFormat="1" ht="48" customHeight="1" x14ac:dyDescent="0.25">
      <c r="A4" s="110"/>
      <c r="B4" s="115"/>
      <c r="C4" s="108"/>
      <c r="D4" s="108"/>
      <c r="E4" s="108"/>
      <c r="F4" s="108"/>
      <c r="G4" s="108"/>
      <c r="H4" s="5"/>
      <c r="I4" s="108"/>
      <c r="J4" s="108"/>
      <c r="K4" s="108"/>
      <c r="L4" s="108"/>
      <c r="M4" s="108"/>
      <c r="N4" s="5"/>
      <c r="O4" s="108"/>
      <c r="P4" s="108"/>
      <c r="Q4" s="108"/>
      <c r="R4" s="108"/>
      <c r="S4" s="108"/>
      <c r="T4" s="5"/>
      <c r="U4" s="108"/>
      <c r="V4" s="108"/>
      <c r="W4" s="108"/>
      <c r="X4" s="108"/>
      <c r="Y4" s="108"/>
      <c r="Z4" s="5"/>
      <c r="AA4" s="108"/>
      <c r="AB4" s="108"/>
      <c r="AC4" s="108"/>
      <c r="AD4" s="108"/>
      <c r="AE4" s="108"/>
      <c r="AF4" s="5"/>
      <c r="AG4" s="108"/>
      <c r="AH4" s="108"/>
      <c r="AI4" s="108"/>
      <c r="AJ4" s="108"/>
      <c r="AK4" s="108"/>
      <c r="AL4" s="5"/>
      <c r="AM4" s="108"/>
      <c r="AN4" s="108"/>
      <c r="AO4" s="108"/>
      <c r="AP4" s="108"/>
      <c r="AQ4" s="108"/>
      <c r="AR4" s="5"/>
      <c r="AS4" s="108"/>
      <c r="AT4" s="108"/>
      <c r="AU4" s="108"/>
      <c r="AV4" s="108"/>
      <c r="AW4" s="108"/>
      <c r="AX4" s="6"/>
      <c r="AY4" s="117"/>
      <c r="AZ4" s="117"/>
      <c r="BA4" s="117"/>
      <c r="BB4" s="117"/>
      <c r="BC4" s="108"/>
      <c r="BD4" s="4"/>
      <c r="BE4" s="113"/>
      <c r="BF4" s="113"/>
      <c r="BG4" s="113"/>
      <c r="BH4" s="113"/>
      <c r="BI4" s="108"/>
      <c r="BJ4" s="6"/>
      <c r="BK4" s="113"/>
      <c r="BL4" s="113"/>
      <c r="BM4" s="113"/>
      <c r="BN4" s="113"/>
      <c r="BO4" s="108"/>
    </row>
    <row r="5" spans="1:67" x14ac:dyDescent="0.25">
      <c r="A5" s="63" t="s">
        <v>50</v>
      </c>
      <c r="B5" s="59" t="s">
        <v>7</v>
      </c>
      <c r="C5" s="40">
        <v>1.1284898446833933</v>
      </c>
      <c r="D5" s="41">
        <v>1.1868052568697729</v>
      </c>
      <c r="E5" s="40">
        <v>1.0128709677419354</v>
      </c>
      <c r="F5" s="41">
        <v>2.6547419354838713</v>
      </c>
      <c r="G5" s="42">
        <f t="shared" ref="G5:G43" si="0">AVERAGE(C5:F5)</f>
        <v>1.4957270011947432</v>
      </c>
      <c r="H5" s="43"/>
      <c r="I5" s="40">
        <v>1.0434999999999999</v>
      </c>
      <c r="J5" s="41">
        <v>1.1013253968253969</v>
      </c>
      <c r="K5" s="40">
        <v>1.0610535714285712</v>
      </c>
      <c r="L5" s="41">
        <v>2.537964285714287</v>
      </c>
      <c r="M5" s="42">
        <f t="shared" ref="M5:M43" si="1">AVERAGE(I5:L5)</f>
        <v>1.4359608134920636</v>
      </c>
      <c r="N5" s="43"/>
      <c r="O5" s="40">
        <v>1.0538494623655914</v>
      </c>
      <c r="P5" s="41">
        <v>1.0633882915173236</v>
      </c>
      <c r="Q5" s="40">
        <v>1.0540806451612901</v>
      </c>
      <c r="R5" s="41">
        <v>2.1191612903225803</v>
      </c>
      <c r="S5" s="42">
        <f t="shared" ref="S5:S43" si="2">AVERAGE(O5:R5)</f>
        <v>1.3226199223416963</v>
      </c>
      <c r="T5" s="43"/>
      <c r="U5" s="40">
        <v>0.8289916367980884</v>
      </c>
      <c r="V5" s="41">
        <v>1.1805686977299861</v>
      </c>
      <c r="W5" s="40">
        <v>0.73064516129032253</v>
      </c>
      <c r="X5" s="41">
        <v>2.4564516129032259</v>
      </c>
      <c r="Y5" s="42">
        <f t="shared" ref="Y5:Y43" si="3">AVERAGE(U5:X5)</f>
        <v>1.2991642771804057</v>
      </c>
      <c r="Z5" s="43"/>
      <c r="AA5" s="40">
        <v>0.83812592592592561</v>
      </c>
      <c r="AB5" s="41">
        <v>1.0608617283950603</v>
      </c>
      <c r="AC5" s="40">
        <v>0.95533333333333326</v>
      </c>
      <c r="AD5" s="41">
        <v>1.1864666666666666</v>
      </c>
      <c r="AE5" s="42">
        <f t="shared" ref="AE5:AE43" si="4">AVERAGE(AA5:AD5)</f>
        <v>1.0101969135802464</v>
      </c>
      <c r="AF5" s="43"/>
      <c r="AG5" s="40">
        <v>0.85793070489844658</v>
      </c>
      <c r="AH5" s="41">
        <v>1.0740334528076461</v>
      </c>
      <c r="AI5" s="40">
        <v>0.95943548387096744</v>
      </c>
      <c r="AJ5" s="41">
        <v>1.1708064516129033</v>
      </c>
      <c r="AK5" s="42">
        <f t="shared" ref="AK5:AK43" si="5">AVERAGE(AG5:AJ5)</f>
        <v>1.015551523297491</v>
      </c>
      <c r="AL5" s="43"/>
      <c r="AM5" s="40">
        <v>0.82911851851851814</v>
      </c>
      <c r="AN5" s="41">
        <v>1.0837456790123445</v>
      </c>
      <c r="AO5" s="40">
        <v>0.95973333333333344</v>
      </c>
      <c r="AP5" s="41">
        <v>1.600766666666666</v>
      </c>
      <c r="AQ5" s="42">
        <f t="shared" ref="AQ5:AQ43" si="6">AVERAGE(AM5:AP5)</f>
        <v>1.1183410493827155</v>
      </c>
      <c r="AR5" s="43"/>
      <c r="AS5" s="40">
        <v>0.85410752688172042</v>
      </c>
      <c r="AT5" s="41">
        <v>1.0572258064516129</v>
      </c>
      <c r="AU5" s="40">
        <v>1.0255483870967737</v>
      </c>
      <c r="AV5" s="41">
        <v>1.0831612903225809</v>
      </c>
      <c r="AW5" s="42">
        <f t="shared" ref="AW5:AW43" si="7">AVERAGE(AS5:AV5)</f>
        <v>1.005010752688172</v>
      </c>
      <c r="AX5" s="44"/>
      <c r="AY5" s="40">
        <v>1.0606864197530859</v>
      </c>
      <c r="AZ5" s="41">
        <v>1.0112345679012342</v>
      </c>
      <c r="BA5" s="40">
        <v>1.0223548387096777</v>
      </c>
      <c r="BB5" s="41">
        <v>1.218</v>
      </c>
      <c r="BC5" s="42">
        <f t="shared" ref="BC5:BC43" si="8">AVERAGE(AY5:BB5)</f>
        <v>1.0780689565909993</v>
      </c>
      <c r="BD5" s="45"/>
      <c r="BE5" s="46">
        <v>0.92258745874587456</v>
      </c>
      <c r="BF5" s="47">
        <v>1.0641185185185185</v>
      </c>
      <c r="BG5" s="46">
        <v>0.99873333333333336</v>
      </c>
      <c r="BH5" s="47">
        <v>1.3680333333333334</v>
      </c>
      <c r="BI5" s="42">
        <f t="shared" ref="BI5:BI43" si="9">AVERAGE(BE5:BH5)</f>
        <v>1.0883681609827649</v>
      </c>
      <c r="BJ5" s="44"/>
      <c r="BK5" s="46">
        <v>0.87069230769230777</v>
      </c>
      <c r="BL5" s="47">
        <v>1.0697992831541203</v>
      </c>
      <c r="BM5" s="46">
        <v>0.98479032258064525</v>
      </c>
      <c r="BN5" s="47">
        <v>1.45558064516129</v>
      </c>
      <c r="BO5" s="42">
        <f t="shared" ref="BO5:BO43" si="10">AVERAGE(BK5:BN5)</f>
        <v>1.0952156396470909</v>
      </c>
    </row>
    <row r="6" spans="1:67" x14ac:dyDescent="0.25">
      <c r="A6" s="62" t="s">
        <v>50</v>
      </c>
      <c r="B6" s="17" t="s">
        <v>8</v>
      </c>
      <c r="C6" s="8">
        <v>0.95091517323775421</v>
      </c>
      <c r="D6" s="9">
        <v>0.91544086021505411</v>
      </c>
      <c r="E6" s="8">
        <v>0.96475268817204285</v>
      </c>
      <c r="F6" s="9">
        <v>2.4848602150537626</v>
      </c>
      <c r="G6" s="10">
        <f t="shared" si="0"/>
        <v>1.3289922341696534</v>
      </c>
      <c r="H6" s="16"/>
      <c r="I6" s="8">
        <v>0.89364285714285729</v>
      </c>
      <c r="J6" s="9">
        <v>0.9496296296296296</v>
      </c>
      <c r="K6" s="8">
        <v>1.0385535714285712</v>
      </c>
      <c r="L6" s="9">
        <v>2.3758214285714283</v>
      </c>
      <c r="M6" s="10">
        <f t="shared" si="1"/>
        <v>1.3144118716931217</v>
      </c>
      <c r="N6" s="16"/>
      <c r="O6" s="8">
        <v>1.0161433691756272</v>
      </c>
      <c r="P6" s="9">
        <v>1.0024277180406207</v>
      </c>
      <c r="Q6" s="8">
        <v>1.096994623655914</v>
      </c>
      <c r="R6" s="9">
        <v>1.5551827956989248</v>
      </c>
      <c r="S6" s="10">
        <f t="shared" si="2"/>
        <v>1.1676871266427717</v>
      </c>
      <c r="T6" s="16"/>
      <c r="U6" s="8">
        <v>0.84533572281959368</v>
      </c>
      <c r="V6" s="9">
        <v>1.1225089605734755</v>
      </c>
      <c r="W6" s="8">
        <v>0.97419354838709682</v>
      </c>
      <c r="X6" s="9">
        <v>2.4177419354838712</v>
      </c>
      <c r="Y6" s="10">
        <f t="shared" si="3"/>
        <v>1.3399450418160093</v>
      </c>
      <c r="Z6" s="16"/>
      <c r="AA6" s="8">
        <v>0.74048641975308738</v>
      </c>
      <c r="AB6" s="9">
        <v>0.91595308641975259</v>
      </c>
      <c r="AC6" s="8">
        <v>1.06965</v>
      </c>
      <c r="AD6" s="9">
        <v>1.3395999999999999</v>
      </c>
      <c r="AE6" s="10">
        <f t="shared" si="4"/>
        <v>1.0164223765432099</v>
      </c>
      <c r="AF6" s="16"/>
      <c r="AG6" s="8">
        <v>0.84707526881720419</v>
      </c>
      <c r="AH6" s="9">
        <v>0.9881887694145759</v>
      </c>
      <c r="AI6" s="8">
        <v>1.0138709677419357</v>
      </c>
      <c r="AJ6" s="9">
        <v>1.6761290322580649</v>
      </c>
      <c r="AK6" s="10">
        <f t="shared" si="5"/>
        <v>1.1313160095579451</v>
      </c>
      <c r="AL6" s="16"/>
      <c r="AM6" s="8">
        <v>0.80419259259259235</v>
      </c>
      <c r="AN6" s="9">
        <v>1.0349086419753089</v>
      </c>
      <c r="AO6" s="8">
        <v>1.1187944444444451</v>
      </c>
      <c r="AP6" s="9">
        <v>1.3851444444444438</v>
      </c>
      <c r="AQ6" s="10">
        <f t="shared" si="6"/>
        <v>1.0857600308641975</v>
      </c>
      <c r="AR6" s="16"/>
      <c r="AS6" s="8">
        <v>0.78583512544802914</v>
      </c>
      <c r="AT6" s="9">
        <v>1.1036606929510147</v>
      </c>
      <c r="AU6" s="8">
        <v>1.1938440860215054</v>
      </c>
      <c r="AV6" s="9">
        <v>1.9309892473118278</v>
      </c>
      <c r="AW6" s="10">
        <f t="shared" si="7"/>
        <v>1.2535822879330942</v>
      </c>
      <c r="AX6" s="12"/>
      <c r="AY6" s="8">
        <v>0.74696543209876587</v>
      </c>
      <c r="AZ6" s="9">
        <v>1.1108320987654312</v>
      </c>
      <c r="BA6" s="8">
        <v>1.0135967741935488</v>
      </c>
      <c r="BB6" s="9">
        <v>1.9994193548387102</v>
      </c>
      <c r="BC6" s="10">
        <f t="shared" si="8"/>
        <v>1.2177034149741139</v>
      </c>
      <c r="BD6" s="13"/>
      <c r="BE6" s="14">
        <v>0.82722992299229903</v>
      </c>
      <c r="BF6" s="15">
        <v>1.0757530864197524</v>
      </c>
      <c r="BG6" s="14">
        <v>1.0303777777777778</v>
      </c>
      <c r="BH6" s="15">
        <v>1.5058444444444439</v>
      </c>
      <c r="BI6" s="10">
        <f t="shared" si="9"/>
        <v>1.1098013079085682</v>
      </c>
      <c r="BJ6" s="12"/>
      <c r="BK6" s="14">
        <v>0.74844658119658125</v>
      </c>
      <c r="BL6" s="15">
        <v>1.0999856630824361</v>
      </c>
      <c r="BM6" s="14">
        <v>0.9812741935483873</v>
      </c>
      <c r="BN6" s="15">
        <v>1.2657096774193546</v>
      </c>
      <c r="BO6" s="10">
        <f t="shared" si="10"/>
        <v>1.0238540288116897</v>
      </c>
    </row>
    <row r="7" spans="1:67" x14ac:dyDescent="0.25">
      <c r="A7" s="64" t="s">
        <v>50</v>
      </c>
      <c r="B7" s="7" t="s">
        <v>10</v>
      </c>
      <c r="C7" s="8">
        <v>0.76573476702508969</v>
      </c>
      <c r="D7" s="9">
        <v>1.0851087216248507</v>
      </c>
      <c r="E7" s="8">
        <v>0.56532258064516128</v>
      </c>
      <c r="F7" s="9">
        <v>2.4209677419354838</v>
      </c>
      <c r="G7" s="10">
        <f t="shared" si="0"/>
        <v>1.2092834528076464</v>
      </c>
      <c r="H7" s="16"/>
      <c r="I7" s="8">
        <v>0.8354999999999998</v>
      </c>
      <c r="J7" s="9">
        <v>1.1401058201058196</v>
      </c>
      <c r="K7" s="8">
        <v>0.53988095238095246</v>
      </c>
      <c r="L7" s="9">
        <v>2.5499999999999998</v>
      </c>
      <c r="M7" s="10">
        <f t="shared" si="1"/>
        <v>1.2663716931216928</v>
      </c>
      <c r="N7" s="16"/>
      <c r="O7" s="8">
        <v>1.0177586618876941</v>
      </c>
      <c r="P7" s="9">
        <v>1.176062126642772</v>
      </c>
      <c r="Q7" s="8">
        <v>0.66290322580645167</v>
      </c>
      <c r="R7" s="9">
        <v>2.911290322580645</v>
      </c>
      <c r="S7" s="10">
        <f t="shared" si="2"/>
        <v>1.4420035842293908</v>
      </c>
      <c r="T7" s="16"/>
      <c r="U7" s="8">
        <v>0.94516606929510028</v>
      </c>
      <c r="V7" s="9">
        <v>1.128893667861409</v>
      </c>
      <c r="W7" s="8">
        <v>0.85161290322580641</v>
      </c>
      <c r="X7" s="9">
        <v>2.1258064516129034</v>
      </c>
      <c r="Y7" s="10">
        <f t="shared" si="3"/>
        <v>1.2628697729988048</v>
      </c>
      <c r="Z7" s="16"/>
      <c r="AA7" s="8">
        <v>0.85892839506172802</v>
      </c>
      <c r="AB7" s="9">
        <v>1.2135382716049365</v>
      </c>
      <c r="AC7" s="8">
        <v>0.80333333333333334</v>
      </c>
      <c r="AD7" s="9">
        <v>2.34</v>
      </c>
      <c r="AE7" s="10">
        <f t="shared" si="4"/>
        <v>1.3039499999999995</v>
      </c>
      <c r="AF7" s="16"/>
      <c r="AG7" s="8">
        <v>0.84250657108721605</v>
      </c>
      <c r="AH7" s="9">
        <v>1.0814599761051373</v>
      </c>
      <c r="AI7" s="8">
        <v>0.8959677419354839</v>
      </c>
      <c r="AJ7" s="9">
        <v>2.2661290322580645</v>
      </c>
      <c r="AK7" s="10">
        <f t="shared" si="5"/>
        <v>1.2715158303464755</v>
      </c>
      <c r="AL7" s="16"/>
      <c r="AM7" s="8">
        <v>0.7979382716049408</v>
      </c>
      <c r="AN7" s="9">
        <v>1.0421283950617262</v>
      </c>
      <c r="AO7" s="8">
        <v>0.72</v>
      </c>
      <c r="AP7" s="9">
        <v>2.335</v>
      </c>
      <c r="AQ7" s="10">
        <f t="shared" si="6"/>
        <v>1.2237666666666667</v>
      </c>
      <c r="AR7" s="16"/>
      <c r="AS7" s="8">
        <v>0.74727598566308229</v>
      </c>
      <c r="AT7" s="9">
        <v>1.0559474313022725</v>
      </c>
      <c r="AU7" s="8">
        <v>0.89704301075268866</v>
      </c>
      <c r="AV7" s="9">
        <v>1.8704301075268819</v>
      </c>
      <c r="AW7" s="10">
        <f t="shared" si="7"/>
        <v>1.1426741338112314</v>
      </c>
      <c r="AX7" s="12"/>
      <c r="AY7" s="8">
        <v>0.85352592592592591</v>
      </c>
      <c r="AZ7" s="9">
        <v>1.0513777777777766</v>
      </c>
      <c r="BA7" s="8">
        <v>0.75483870967741939</v>
      </c>
      <c r="BB7" s="9">
        <v>2.4962365591397853</v>
      </c>
      <c r="BC7" s="10">
        <f t="shared" si="8"/>
        <v>1.2889947431302269</v>
      </c>
      <c r="BD7" s="13"/>
      <c r="BE7" s="14">
        <v>0.81289108910891084</v>
      </c>
      <c r="BF7" s="15">
        <v>1.047775308641975</v>
      </c>
      <c r="BG7" s="14">
        <v>0.71</v>
      </c>
      <c r="BH7" s="15">
        <v>2.6566666666666667</v>
      </c>
      <c r="BI7" s="10">
        <f t="shared" si="9"/>
        <v>1.306833266104388</v>
      </c>
      <c r="BJ7" s="12"/>
      <c r="BK7" s="14">
        <v>0.88014102564102537</v>
      </c>
      <c r="BL7" s="15">
        <v>0.97641577060931717</v>
      </c>
      <c r="BM7" s="14">
        <v>0.72177419354838712</v>
      </c>
      <c r="BN7" s="15">
        <v>2.2467741935483869</v>
      </c>
      <c r="BO7" s="10">
        <f t="shared" si="10"/>
        <v>1.206276295836779</v>
      </c>
    </row>
    <row r="8" spans="1:67" x14ac:dyDescent="0.25">
      <c r="A8" s="64" t="s">
        <v>50</v>
      </c>
      <c r="B8" s="7" t="s">
        <v>12</v>
      </c>
      <c r="C8" s="8">
        <v>0.71479808841099157</v>
      </c>
      <c r="D8" s="9">
        <v>1.4216750298685785</v>
      </c>
      <c r="E8" s="8">
        <v>0.88064516129032255</v>
      </c>
      <c r="F8" s="9">
        <v>3.8870967741935485</v>
      </c>
      <c r="G8" s="10">
        <f t="shared" si="0"/>
        <v>1.7260537634408601</v>
      </c>
      <c r="H8" s="16"/>
      <c r="I8" s="8">
        <v>0.77868253968253964</v>
      </c>
      <c r="J8" s="9">
        <v>1.1402539682539681</v>
      </c>
      <c r="K8" s="8">
        <v>0.875</v>
      </c>
      <c r="L8" s="9">
        <v>3.3285714285714287</v>
      </c>
      <c r="M8" s="10">
        <f t="shared" si="1"/>
        <v>1.5306269841269842</v>
      </c>
      <c r="N8" s="16"/>
      <c r="O8" s="8">
        <v>0.87292473118279568</v>
      </c>
      <c r="P8" s="9">
        <v>1.2563440860215054</v>
      </c>
      <c r="Q8" s="8">
        <v>0.99516129032258061</v>
      </c>
      <c r="R8" s="9">
        <v>2.5451612903225804</v>
      </c>
      <c r="S8" s="10">
        <f t="shared" si="2"/>
        <v>1.4173978494623656</v>
      </c>
      <c r="T8" s="16"/>
      <c r="U8" s="8">
        <v>0.87305376344085894</v>
      </c>
      <c r="V8" s="9">
        <v>1.1352974910394273</v>
      </c>
      <c r="W8" s="8">
        <v>0.99032258064516132</v>
      </c>
      <c r="X8" s="9">
        <v>2</v>
      </c>
      <c r="Y8" s="10">
        <f t="shared" si="3"/>
        <v>1.249668458781362</v>
      </c>
      <c r="Z8" s="16"/>
      <c r="AA8" s="8">
        <v>0.80968148148148122</v>
      </c>
      <c r="AB8" s="9">
        <v>1.1641975308641961</v>
      </c>
      <c r="AC8" s="8">
        <v>1.055938888888889</v>
      </c>
      <c r="AD8" s="9">
        <v>2.7066666666666666</v>
      </c>
      <c r="AE8" s="10">
        <f t="shared" si="4"/>
        <v>1.4341211419753082</v>
      </c>
      <c r="AF8" s="16"/>
      <c r="AG8" s="8">
        <v>0.76558900836320187</v>
      </c>
      <c r="AH8" s="9">
        <v>1.0582293906810036</v>
      </c>
      <c r="AI8" s="8">
        <v>0.9467741935483871</v>
      </c>
      <c r="AJ8" s="9">
        <v>2.3258064516129031</v>
      </c>
      <c r="AK8" s="10">
        <f t="shared" si="5"/>
        <v>1.274099761051374</v>
      </c>
      <c r="AL8" s="16"/>
      <c r="AM8" s="8">
        <v>0.72922469135802515</v>
      </c>
      <c r="AN8" s="9">
        <v>1.0938814814814801</v>
      </c>
      <c r="AO8" s="8">
        <v>0.92333333333333334</v>
      </c>
      <c r="AP8" s="9">
        <v>2.52</v>
      </c>
      <c r="AQ8" s="10">
        <f t="shared" si="6"/>
        <v>1.3166098765432097</v>
      </c>
      <c r="AR8" s="16"/>
      <c r="AS8" s="8">
        <v>0.63463321385902038</v>
      </c>
      <c r="AT8" s="9">
        <v>1.1770848267622467</v>
      </c>
      <c r="AU8" s="8">
        <v>0.86451612903225805</v>
      </c>
      <c r="AV8" s="9">
        <v>2.8548387096774195</v>
      </c>
      <c r="AW8" s="10">
        <f t="shared" si="7"/>
        <v>1.382768219832736</v>
      </c>
      <c r="AX8" s="12"/>
      <c r="AY8" s="8">
        <v>0.69047160493827164</v>
      </c>
      <c r="AZ8" s="9">
        <v>1.1692444444444434</v>
      </c>
      <c r="BA8" s="8">
        <v>0.86612903225806448</v>
      </c>
      <c r="BB8" s="9">
        <v>2.3096774193548386</v>
      </c>
      <c r="BC8" s="10">
        <f t="shared" si="8"/>
        <v>1.2588806252489046</v>
      </c>
      <c r="BD8" s="13"/>
      <c r="BE8" s="14">
        <v>0.62425082508250829</v>
      </c>
      <c r="BF8" s="15">
        <v>1.1196814814814815</v>
      </c>
      <c r="BG8" s="14">
        <v>0.88916666666666666</v>
      </c>
      <c r="BH8" s="15">
        <v>1.3766666666666667</v>
      </c>
      <c r="BI8" s="10">
        <f t="shared" si="9"/>
        <v>1.0024414099743308</v>
      </c>
      <c r="BJ8" s="12"/>
      <c r="BK8" s="14">
        <v>0.68767307692307689</v>
      </c>
      <c r="BL8" s="15">
        <v>1.1215340501792095</v>
      </c>
      <c r="BM8" s="14">
        <v>0.75359677419354842</v>
      </c>
      <c r="BN8" s="15">
        <v>1.6322580645161291</v>
      </c>
      <c r="BO8" s="10">
        <f t="shared" si="10"/>
        <v>1.0487654914529909</v>
      </c>
    </row>
    <row r="9" spans="1:67" x14ac:dyDescent="0.25">
      <c r="A9" s="62" t="s">
        <v>50</v>
      </c>
      <c r="B9" s="17" t="s">
        <v>79</v>
      </c>
      <c r="C9" s="8">
        <v>0.83526881720430091</v>
      </c>
      <c r="D9" s="9">
        <v>1.2931182795698926</v>
      </c>
      <c r="E9" s="8">
        <v>0.95063978494623658</v>
      </c>
      <c r="F9" s="9">
        <v>2.7810645161290322</v>
      </c>
      <c r="G9" s="10">
        <f t="shared" si="0"/>
        <v>1.4650228494623656</v>
      </c>
      <c r="H9" s="11"/>
      <c r="I9" s="8">
        <v>0.89626190476190493</v>
      </c>
      <c r="J9" s="9">
        <v>1.2313253968253974</v>
      </c>
      <c r="K9" s="8">
        <v>1.0130892857142855</v>
      </c>
      <c r="L9" s="9">
        <v>1.8818214285714285</v>
      </c>
      <c r="M9" s="10">
        <f t="shared" si="1"/>
        <v>1.2556245039682541</v>
      </c>
      <c r="N9" s="11"/>
      <c r="O9" s="8">
        <v>0.84133333333333327</v>
      </c>
      <c r="P9" s="9">
        <v>1.3017586618876942</v>
      </c>
      <c r="Q9" s="8">
        <v>0.97024193548387072</v>
      </c>
      <c r="R9" s="9">
        <v>1.9233548387096771</v>
      </c>
      <c r="S9" s="10">
        <f t="shared" si="2"/>
        <v>1.2591721923536436</v>
      </c>
      <c r="T9" s="11"/>
      <c r="U9" s="8">
        <v>1.0726523297491044</v>
      </c>
      <c r="V9" s="9">
        <v>1.1431827956989231</v>
      </c>
      <c r="W9" s="8">
        <v>0.95047849462365563</v>
      </c>
      <c r="X9" s="9">
        <v>1.61382795698925</v>
      </c>
      <c r="Y9" s="10">
        <f t="shared" si="3"/>
        <v>1.1950353942652332</v>
      </c>
      <c r="Z9" s="11"/>
      <c r="AA9" s="8">
        <v>1.0855456790123459</v>
      </c>
      <c r="AB9" s="9">
        <v>1.2557975308641984</v>
      </c>
      <c r="AC9" s="8">
        <v>1.3126444444444461</v>
      </c>
      <c r="AD9" s="9">
        <v>1.2710222222222216</v>
      </c>
      <c r="AE9" s="10">
        <f t="shared" si="4"/>
        <v>1.2312524691358029</v>
      </c>
      <c r="AF9" s="11"/>
      <c r="AG9" s="8">
        <v>0.71967741935483875</v>
      </c>
      <c r="AH9" s="9">
        <v>1.1350059737156513</v>
      </c>
      <c r="AI9" s="8">
        <v>0.96111827956989204</v>
      </c>
      <c r="AJ9" s="9">
        <v>1.1274193548387095</v>
      </c>
      <c r="AK9" s="10">
        <f t="shared" si="5"/>
        <v>0.98580525686977283</v>
      </c>
      <c r="AL9" s="11"/>
      <c r="AM9" s="8">
        <v>0.67047160493827163</v>
      </c>
      <c r="AN9" s="9">
        <v>1.2495925925925899</v>
      </c>
      <c r="AO9" s="8">
        <v>0.96291111111111116</v>
      </c>
      <c r="AP9" s="9">
        <v>1.115455555555555</v>
      </c>
      <c r="AQ9" s="10">
        <f t="shared" si="6"/>
        <v>0.99960771604938192</v>
      </c>
      <c r="AR9" s="11"/>
      <c r="AS9" s="8">
        <v>0.83562962962962961</v>
      </c>
      <c r="AT9" s="9">
        <v>1.1243154121863799</v>
      </c>
      <c r="AU9" s="8">
        <v>0.9338010752688175</v>
      </c>
      <c r="AV9" s="9">
        <v>1.8465376344086031</v>
      </c>
      <c r="AW9" s="10">
        <f t="shared" si="7"/>
        <v>1.1850709378733577</v>
      </c>
      <c r="AX9" s="12"/>
      <c r="AY9" s="8">
        <v>0.87471111111111099</v>
      </c>
      <c r="AZ9" s="9">
        <v>1.0624296296296285</v>
      </c>
      <c r="BA9" s="8">
        <v>0.9461827956989256</v>
      </c>
      <c r="BB9" s="9">
        <v>1.0929892473118277</v>
      </c>
      <c r="BC9" s="10">
        <f t="shared" si="8"/>
        <v>0.99407819593787317</v>
      </c>
      <c r="BD9" s="13"/>
      <c r="BE9" s="14">
        <v>0.82181958195819516</v>
      </c>
      <c r="BF9" s="15">
        <v>0.96873086419753018</v>
      </c>
      <c r="BG9" s="14">
        <v>0.95102777777777814</v>
      </c>
      <c r="BH9" s="15">
        <v>1.1821111111111102</v>
      </c>
      <c r="BI9" s="10">
        <f t="shared" si="9"/>
        <v>0.98092233376115345</v>
      </c>
      <c r="BJ9" s="12"/>
      <c r="BK9" s="14">
        <v>0.72217307692307686</v>
      </c>
      <c r="BL9" s="15">
        <v>0.94429151732377492</v>
      </c>
      <c r="BM9" s="14">
        <v>0.97036559139785017</v>
      </c>
      <c r="BN9" s="15">
        <v>1.125236559139785</v>
      </c>
      <c r="BO9" s="10">
        <f t="shared" si="10"/>
        <v>0.94051668619612183</v>
      </c>
    </row>
    <row r="10" spans="1:67" x14ac:dyDescent="0.25">
      <c r="A10" s="62" t="s">
        <v>50</v>
      </c>
      <c r="B10" s="17" t="s">
        <v>17</v>
      </c>
      <c r="C10" s="8">
        <v>0.91702508960573481</v>
      </c>
      <c r="D10" s="9">
        <v>1.4311708482676224</v>
      </c>
      <c r="E10" s="8">
        <v>0.91129032258064513</v>
      </c>
      <c r="F10" s="9">
        <v>2.5580645161290323</v>
      </c>
      <c r="G10" s="10">
        <f t="shared" si="0"/>
        <v>1.4543876941457587</v>
      </c>
      <c r="H10" s="11"/>
      <c r="I10" s="8">
        <v>1.0761428571428573</v>
      </c>
      <c r="J10" s="9">
        <v>1.4599206349206348</v>
      </c>
      <c r="K10" s="8">
        <v>1.0647321428571428</v>
      </c>
      <c r="L10" s="9">
        <v>2.6741071428571428</v>
      </c>
      <c r="M10" s="10">
        <f t="shared" si="1"/>
        <v>1.5687256944444443</v>
      </c>
      <c r="N10" s="11"/>
      <c r="O10" s="8">
        <v>1.1087813620071685</v>
      </c>
      <c r="P10" s="9">
        <v>1.5481911589008366</v>
      </c>
      <c r="Q10" s="8">
        <v>1.0649193548387097</v>
      </c>
      <c r="R10" s="9">
        <v>2.8290322580645162</v>
      </c>
      <c r="S10" s="10">
        <f t="shared" si="2"/>
        <v>1.6377310334528077</v>
      </c>
      <c r="T10" s="11"/>
      <c r="U10" s="8">
        <v>1.4841863799283157</v>
      </c>
      <c r="V10" s="9">
        <v>1.0519082437275984</v>
      </c>
      <c r="W10" s="8">
        <v>1.0112903225806451</v>
      </c>
      <c r="X10" s="9">
        <v>1.0048387096774194</v>
      </c>
      <c r="Y10" s="10">
        <f t="shared" si="3"/>
        <v>1.1380559139784947</v>
      </c>
      <c r="Z10" s="11"/>
      <c r="AA10" s="8">
        <v>0.95655555555555549</v>
      </c>
      <c r="AB10" s="9">
        <v>1.3867407407407406</v>
      </c>
      <c r="AC10" s="8">
        <v>0.86041666666666672</v>
      </c>
      <c r="AD10" s="9">
        <v>2.5136000000000003</v>
      </c>
      <c r="AE10" s="10">
        <f t="shared" si="4"/>
        <v>1.4293282407407406</v>
      </c>
      <c r="AF10" s="11"/>
      <c r="AG10" s="8">
        <v>1.0017921146953406</v>
      </c>
      <c r="AH10" s="9">
        <v>1.2770035842293908</v>
      </c>
      <c r="AI10" s="8">
        <v>1.0181451612903225</v>
      </c>
      <c r="AJ10" s="9">
        <v>2.4040322580645159</v>
      </c>
      <c r="AK10" s="10">
        <f t="shared" si="5"/>
        <v>1.4252432795698924</v>
      </c>
      <c r="AL10" s="11"/>
      <c r="AM10" s="8">
        <v>0.9949382716049382</v>
      </c>
      <c r="AN10" s="9">
        <v>1.2272222222222222</v>
      </c>
      <c r="AO10" s="8">
        <v>0.98708333333333331</v>
      </c>
      <c r="AP10" s="9">
        <v>2.1266666666666665</v>
      </c>
      <c r="AQ10" s="10">
        <f t="shared" si="6"/>
        <v>1.3339776234567902</v>
      </c>
      <c r="AR10" s="11"/>
      <c r="AS10" s="8">
        <v>0.96288888888888891</v>
      </c>
      <c r="AT10" s="9">
        <v>1.2457849462365591</v>
      </c>
      <c r="AU10" s="8">
        <v>0.99516129032258061</v>
      </c>
      <c r="AV10" s="9">
        <v>2.1645161290322581</v>
      </c>
      <c r="AW10" s="10">
        <f t="shared" si="7"/>
        <v>1.3420878136200716</v>
      </c>
      <c r="AX10" s="12"/>
      <c r="AY10" s="8">
        <v>0.98089629629629638</v>
      </c>
      <c r="AZ10" s="9">
        <v>1.3410518518518519</v>
      </c>
      <c r="BA10" s="8">
        <v>1.0685483870967742</v>
      </c>
      <c r="BB10" s="9">
        <v>2.1435483870967742</v>
      </c>
      <c r="BC10" s="10">
        <f t="shared" si="8"/>
        <v>1.3835112305854242</v>
      </c>
      <c r="BD10" s="13"/>
      <c r="BE10" s="14">
        <v>0.93091089108910885</v>
      </c>
      <c r="BF10" s="15">
        <v>1.3290740740740741</v>
      </c>
      <c r="BG10" s="14">
        <v>1.0337499999999999</v>
      </c>
      <c r="BH10" s="15">
        <v>2.2783333333333333</v>
      </c>
      <c r="BI10" s="10">
        <f t="shared" si="9"/>
        <v>1.393017074624129</v>
      </c>
      <c r="BJ10" s="12"/>
      <c r="BK10" s="14">
        <v>0.95300641025641031</v>
      </c>
      <c r="BL10" s="15">
        <v>1.4986738351254481</v>
      </c>
      <c r="BM10" s="14">
        <v>1.0088709677419354</v>
      </c>
      <c r="BN10" s="15">
        <v>2.4620967741935482</v>
      </c>
      <c r="BO10" s="10">
        <f t="shared" si="10"/>
        <v>1.4806619968293355</v>
      </c>
    </row>
    <row r="11" spans="1:67" x14ac:dyDescent="0.25">
      <c r="A11" s="64" t="s">
        <v>50</v>
      </c>
      <c r="B11" s="7" t="s">
        <v>20</v>
      </c>
      <c r="C11" s="8">
        <v>0.85901553166069311</v>
      </c>
      <c r="D11" s="9">
        <v>1.2305328554360808</v>
      </c>
      <c r="E11" s="8">
        <v>0.6782258064516129</v>
      </c>
      <c r="F11" s="9">
        <v>3.4658602150537638</v>
      </c>
      <c r="G11" s="10">
        <f t="shared" si="0"/>
        <v>1.5584086021505377</v>
      </c>
      <c r="H11" s="16"/>
      <c r="I11" s="8">
        <v>0.87366402116402131</v>
      </c>
      <c r="J11" s="9">
        <v>1.2855423280423284</v>
      </c>
      <c r="K11" s="8">
        <v>0.53749999999999998</v>
      </c>
      <c r="L11" s="9">
        <v>4.1803571428571429</v>
      </c>
      <c r="M11" s="10">
        <f t="shared" si="1"/>
        <v>1.7192658730158732</v>
      </c>
      <c r="N11" s="16"/>
      <c r="O11" s="8">
        <v>1.040977299880526</v>
      </c>
      <c r="P11" s="9">
        <v>1.3179354838709685</v>
      </c>
      <c r="Q11" s="8">
        <v>0.73709677419354835</v>
      </c>
      <c r="R11" s="9">
        <v>3.6161290322580646</v>
      </c>
      <c r="S11" s="10">
        <f t="shared" si="2"/>
        <v>1.6780346475507768</v>
      </c>
      <c r="T11" s="16"/>
      <c r="U11" s="8">
        <v>1.4523225806451614</v>
      </c>
      <c r="V11" s="9">
        <v>0.956989247311828</v>
      </c>
      <c r="W11" s="8">
        <v>1.0286129032258062</v>
      </c>
      <c r="X11" s="9">
        <v>1</v>
      </c>
      <c r="Y11" s="10">
        <f t="shared" si="3"/>
        <v>1.109481182795699</v>
      </c>
      <c r="Z11" s="16"/>
      <c r="AA11" s="8">
        <v>1.0520987654320983</v>
      </c>
      <c r="AB11" s="9">
        <v>1.2957851851851823</v>
      </c>
      <c r="AC11" s="8">
        <v>1.3136055555555557</v>
      </c>
      <c r="AD11" s="9">
        <v>2.9966666666666666</v>
      </c>
      <c r="AE11" s="10">
        <f t="shared" si="4"/>
        <v>1.6645390432098757</v>
      </c>
      <c r="AF11" s="16"/>
      <c r="AG11" s="8">
        <v>0.89040621266427711</v>
      </c>
      <c r="AH11" s="9">
        <v>1.048035842293908</v>
      </c>
      <c r="AI11" s="8">
        <v>0.70080645161290323</v>
      </c>
      <c r="AJ11" s="9">
        <v>1.8387096774193548</v>
      </c>
      <c r="AK11" s="10">
        <f t="shared" si="5"/>
        <v>1.1194895459976109</v>
      </c>
      <c r="AL11" s="16"/>
      <c r="AM11" s="8">
        <v>0.7610543209876518</v>
      </c>
      <c r="AN11" s="9">
        <v>1.1597358024691349</v>
      </c>
      <c r="AO11" s="8">
        <v>0.60583333333333333</v>
      </c>
      <c r="AP11" s="9">
        <v>3.3</v>
      </c>
      <c r="AQ11" s="10">
        <f t="shared" si="6"/>
        <v>1.45665586419753</v>
      </c>
      <c r="AR11" s="16"/>
      <c r="AS11" s="8">
        <v>0.85108004778972535</v>
      </c>
      <c r="AT11" s="9">
        <v>1.1249653524492247</v>
      </c>
      <c r="AU11" s="8">
        <v>0.76935483870967747</v>
      </c>
      <c r="AV11" s="9">
        <v>2.3225806451612905</v>
      </c>
      <c r="AW11" s="10">
        <f t="shared" si="7"/>
        <v>1.2669952210274795</v>
      </c>
      <c r="AX11" s="12"/>
      <c r="AY11" s="8">
        <v>0.91629135802468886</v>
      </c>
      <c r="AZ11" s="9">
        <v>1.1401135802469116</v>
      </c>
      <c r="BA11" s="8">
        <v>0.88091935483870976</v>
      </c>
      <c r="BB11" s="9">
        <v>1.7419354838709677</v>
      </c>
      <c r="BC11" s="10">
        <f t="shared" si="8"/>
        <v>1.1698149442453196</v>
      </c>
      <c r="BD11" s="13"/>
      <c r="BE11" s="14">
        <v>0.81217161716171615</v>
      </c>
      <c r="BF11" s="15">
        <v>1.1421234567901226</v>
      </c>
      <c r="BG11" s="14">
        <v>0.80472222222222234</v>
      </c>
      <c r="BH11" s="15">
        <v>2.3138999999999998</v>
      </c>
      <c r="BI11" s="10">
        <f t="shared" si="9"/>
        <v>1.2682293240435154</v>
      </c>
      <c r="BJ11" s="12"/>
      <c r="BK11" s="14">
        <v>0.83864316239316206</v>
      </c>
      <c r="BL11" s="15">
        <v>1.395249701314216</v>
      </c>
      <c r="BM11" s="14">
        <v>0.88145161290322582</v>
      </c>
      <c r="BN11" s="15">
        <v>3.6241935483870966</v>
      </c>
      <c r="BO11" s="10">
        <f t="shared" si="10"/>
        <v>1.6848845062494251</v>
      </c>
    </row>
    <row r="12" spans="1:67" x14ac:dyDescent="0.25">
      <c r="A12" s="64" t="s">
        <v>50</v>
      </c>
      <c r="B12" s="7" t="s">
        <v>21</v>
      </c>
      <c r="C12" s="8">
        <v>0.74887694145758654</v>
      </c>
      <c r="D12" s="9">
        <v>1.1772497013142174</v>
      </c>
      <c r="E12" s="8">
        <v>0.5024193548387097</v>
      </c>
      <c r="F12" s="9">
        <v>2.4564516129032259</v>
      </c>
      <c r="G12" s="10">
        <f t="shared" si="0"/>
        <v>1.2212494026284348</v>
      </c>
      <c r="H12" s="16"/>
      <c r="I12" s="8">
        <v>0.69191005291005292</v>
      </c>
      <c r="J12" s="9">
        <v>1.3290555555555572</v>
      </c>
      <c r="K12" s="8">
        <v>0.59107142857142858</v>
      </c>
      <c r="L12" s="9">
        <v>2.5249999999999999</v>
      </c>
      <c r="M12" s="10">
        <f t="shared" si="1"/>
        <v>1.2842592592592597</v>
      </c>
      <c r="N12" s="16"/>
      <c r="O12" s="8">
        <v>0.83205256869773003</v>
      </c>
      <c r="P12" s="9">
        <v>1.2163727598566318</v>
      </c>
      <c r="Q12" s="8">
        <v>0.7314516129032258</v>
      </c>
      <c r="R12" s="9">
        <v>2.4500000000000002</v>
      </c>
      <c r="S12" s="10">
        <f t="shared" si="2"/>
        <v>1.3074692353643971</v>
      </c>
      <c r="T12" s="16"/>
      <c r="U12" s="8">
        <v>1.3632903225806456</v>
      </c>
      <c r="V12" s="9">
        <v>1.0489534050179217</v>
      </c>
      <c r="W12" s="8">
        <v>1.06658064516129</v>
      </c>
      <c r="X12" s="9">
        <v>1.0191935483870969</v>
      </c>
      <c r="Y12" s="10">
        <f t="shared" si="3"/>
        <v>1.1245044802867386</v>
      </c>
      <c r="Z12" s="16"/>
      <c r="AA12" s="8">
        <v>0.91812592592592579</v>
      </c>
      <c r="AB12" s="9">
        <v>1.3492962962962927</v>
      </c>
      <c r="AC12" s="8">
        <v>1.105</v>
      </c>
      <c r="AD12" s="9">
        <v>2.0127777777777776</v>
      </c>
      <c r="AE12" s="10">
        <f t="shared" si="4"/>
        <v>1.3462999999999989</v>
      </c>
      <c r="AF12" s="16"/>
      <c r="AG12" s="8">
        <v>0.67001911589008389</v>
      </c>
      <c r="AH12" s="9">
        <v>1.1757658303464764</v>
      </c>
      <c r="AI12" s="8">
        <v>1.0403225806451613</v>
      </c>
      <c r="AJ12" s="9">
        <v>1.5112903225806451</v>
      </c>
      <c r="AK12" s="10">
        <f t="shared" si="5"/>
        <v>1.0993494623655917</v>
      </c>
      <c r="AL12" s="16"/>
      <c r="AM12" s="8">
        <v>0.62577283950617335</v>
      </c>
      <c r="AN12" s="9">
        <v>1.2459580246913542</v>
      </c>
      <c r="AO12" s="8">
        <v>0.77916666666666667</v>
      </c>
      <c r="AP12" s="9">
        <v>2.1766666666666667</v>
      </c>
      <c r="AQ12" s="10">
        <f t="shared" si="6"/>
        <v>1.2068910493827154</v>
      </c>
      <c r="AR12" s="16"/>
      <c r="AS12" s="8">
        <v>0.6192043010752688</v>
      </c>
      <c r="AT12" s="9">
        <v>1.2476272401433708</v>
      </c>
      <c r="AU12" s="8">
        <v>0.88790322580645165</v>
      </c>
      <c r="AV12" s="9">
        <v>1.8516129032258064</v>
      </c>
      <c r="AW12" s="10">
        <f t="shared" si="7"/>
        <v>1.1515869175627245</v>
      </c>
      <c r="AX12" s="12"/>
      <c r="AY12" s="8">
        <v>0.79823456790123704</v>
      </c>
      <c r="AZ12" s="9">
        <v>1.1993481481481456</v>
      </c>
      <c r="BA12" s="8">
        <v>0.66774193548387095</v>
      </c>
      <c r="BB12" s="9">
        <v>2.4209677419354838</v>
      </c>
      <c r="BC12" s="10">
        <f t="shared" si="8"/>
        <v>1.2715730983671842</v>
      </c>
      <c r="BD12" s="13"/>
      <c r="BE12" s="14">
        <v>0.58258745874587492</v>
      </c>
      <c r="BF12" s="15">
        <v>1.1645135802469104</v>
      </c>
      <c r="BG12" s="14">
        <v>0.75916666666666666</v>
      </c>
      <c r="BH12" s="15">
        <v>2.1133333333333333</v>
      </c>
      <c r="BI12" s="10">
        <f t="shared" si="9"/>
        <v>1.1549002597481963</v>
      </c>
      <c r="BJ12" s="12"/>
      <c r="BK12" s="14">
        <v>0.68747435897435882</v>
      </c>
      <c r="BL12" s="15">
        <v>1.1917323775388264</v>
      </c>
      <c r="BM12" s="14">
        <v>0.7397849462365591</v>
      </c>
      <c r="BN12" s="15">
        <v>2.3080645161290323</v>
      </c>
      <c r="BO12" s="10">
        <f t="shared" si="10"/>
        <v>1.2317640497196942</v>
      </c>
    </row>
    <row r="13" spans="1:67" ht="15" customHeight="1" x14ac:dyDescent="0.25">
      <c r="A13" s="62" t="s">
        <v>50</v>
      </c>
      <c r="B13" s="17" t="s">
        <v>54</v>
      </c>
      <c r="C13" s="8">
        <v>1.031562724014337</v>
      </c>
      <c r="D13" s="9">
        <v>1.1042508960573476</v>
      </c>
      <c r="E13" s="8">
        <v>0.96720430107526889</v>
      </c>
      <c r="F13" s="9">
        <v>2.0897849462365592</v>
      </c>
      <c r="G13" s="10">
        <f t="shared" si="0"/>
        <v>1.2982007168458782</v>
      </c>
      <c r="H13" s="11"/>
      <c r="I13" s="8">
        <v>0.97594973544973518</v>
      </c>
      <c r="J13" s="9">
        <v>1.1601375661375664</v>
      </c>
      <c r="K13" s="8">
        <v>1.0056428571428573</v>
      </c>
      <c r="L13" s="9">
        <v>2.1303571428571431</v>
      </c>
      <c r="M13" s="10">
        <f t="shared" si="1"/>
        <v>1.3180218253968254</v>
      </c>
      <c r="N13" s="11"/>
      <c r="O13" s="8">
        <v>0.93681959378733581</v>
      </c>
      <c r="P13" s="9">
        <v>1.1577156511350062</v>
      </c>
      <c r="Q13" s="8">
        <v>1.0833279569892473</v>
      </c>
      <c r="R13" s="9">
        <v>2.0413978494623657</v>
      </c>
      <c r="S13" s="10">
        <f t="shared" si="2"/>
        <v>1.3048152628434888</v>
      </c>
      <c r="T13" s="11"/>
      <c r="U13" s="8">
        <v>0.84434767025089619</v>
      </c>
      <c r="V13" s="9">
        <v>1.0441827956989234</v>
      </c>
      <c r="W13" s="8">
        <v>0.91020430107526884</v>
      </c>
      <c r="X13" s="9">
        <v>1.3142078853046593</v>
      </c>
      <c r="Y13" s="10">
        <f t="shared" si="3"/>
        <v>1.028235663082437</v>
      </c>
      <c r="Z13" s="11"/>
      <c r="AA13" s="8">
        <v>0.90012098765432003</v>
      </c>
      <c r="AB13" s="9">
        <v>1.157451851851852</v>
      </c>
      <c r="AC13" s="8">
        <v>1.4102777777777762</v>
      </c>
      <c r="AD13" s="9">
        <v>2.5894333333333317</v>
      </c>
      <c r="AE13" s="10">
        <f t="shared" si="4"/>
        <v>1.51432098765432</v>
      </c>
      <c r="AF13" s="11"/>
      <c r="AG13" s="8">
        <v>0.89671206690561522</v>
      </c>
      <c r="AH13" s="9">
        <v>1.1270919952210277</v>
      </c>
      <c r="AI13" s="8">
        <v>0.9416612903225805</v>
      </c>
      <c r="AJ13" s="9">
        <v>2.3279677419354843</v>
      </c>
      <c r="AK13" s="10">
        <f t="shared" si="5"/>
        <v>1.3233582735961769</v>
      </c>
      <c r="AL13" s="11"/>
      <c r="AM13" s="8">
        <v>0.69640740740740736</v>
      </c>
      <c r="AN13" s="9">
        <v>0.82197667280539966</v>
      </c>
      <c r="AO13" s="8">
        <v>0.61694444444444441</v>
      </c>
      <c r="AP13" s="9">
        <v>0.35</v>
      </c>
      <c r="AQ13" s="10">
        <f t="shared" si="6"/>
        <v>0.62133213116431285</v>
      </c>
      <c r="AR13" s="11"/>
      <c r="AS13" s="8">
        <v>0.83077897252090771</v>
      </c>
      <c r="AT13" s="9">
        <v>1.0295770609318995</v>
      </c>
      <c r="AU13" s="8">
        <v>0.96599462365591415</v>
      </c>
      <c r="AV13" s="9">
        <v>0.80107526881720448</v>
      </c>
      <c r="AW13" s="10">
        <f t="shared" si="7"/>
        <v>0.90685648148148146</v>
      </c>
      <c r="AX13" s="12"/>
      <c r="AY13" s="8">
        <v>0.85989876543209887</v>
      </c>
      <c r="AZ13" s="9">
        <v>1.3746617283950595</v>
      </c>
      <c r="BA13" s="8">
        <v>0.97499999999999998</v>
      </c>
      <c r="BB13" s="9">
        <v>1.0443548387096775</v>
      </c>
      <c r="BC13" s="10">
        <f t="shared" si="8"/>
        <v>1.0634788331342091</v>
      </c>
      <c r="BD13" s="13"/>
      <c r="BE13" s="14">
        <v>0.71114851485148523</v>
      </c>
      <c r="BF13" s="15">
        <v>1.6940074074074023</v>
      </c>
      <c r="BG13" s="14">
        <v>0.95666666666666667</v>
      </c>
      <c r="BH13" s="15">
        <v>1.4458333333333333</v>
      </c>
      <c r="BI13" s="10">
        <f t="shared" si="9"/>
        <v>1.2019139805647219</v>
      </c>
      <c r="BJ13" s="12"/>
      <c r="BK13" s="14">
        <v>0.55511965811965824</v>
      </c>
      <c r="BL13" s="15">
        <v>1.5681553166069264</v>
      </c>
      <c r="BM13" s="14">
        <v>0.72338709677419355</v>
      </c>
      <c r="BN13" s="15">
        <v>1.5862903225806451</v>
      </c>
      <c r="BO13" s="10">
        <f t="shared" si="10"/>
        <v>1.1082380985203557</v>
      </c>
    </row>
    <row r="14" spans="1:67" x14ac:dyDescent="0.25">
      <c r="A14" s="62" t="s">
        <v>50</v>
      </c>
      <c r="B14" s="17" t="s">
        <v>37</v>
      </c>
      <c r="C14" s="8">
        <v>0.86300716845878134</v>
      </c>
      <c r="D14" s="9">
        <v>1.6441385902031067</v>
      </c>
      <c r="E14" s="8">
        <v>1.0026612903225807</v>
      </c>
      <c r="F14" s="9">
        <v>1.1382437275985662</v>
      </c>
      <c r="G14" s="10">
        <f t="shared" si="0"/>
        <v>1.1620126941457587</v>
      </c>
      <c r="H14" s="11"/>
      <c r="I14" s="8">
        <v>0.84649999999999992</v>
      </c>
      <c r="J14" s="9">
        <v>1.6043650793650797</v>
      </c>
      <c r="K14" s="8">
        <v>1.0237499999999999</v>
      </c>
      <c r="L14" s="9">
        <v>1.0502499999999999</v>
      </c>
      <c r="M14" s="10">
        <f t="shared" si="1"/>
        <v>1.13121626984127</v>
      </c>
      <c r="N14" s="11"/>
      <c r="O14" s="8">
        <v>0.95430824372759848</v>
      </c>
      <c r="P14" s="9">
        <v>1.6870848267622469</v>
      </c>
      <c r="Q14" s="8">
        <v>1.0719677419354838</v>
      </c>
      <c r="R14" s="9">
        <v>1.1925412186379931</v>
      </c>
      <c r="S14" s="10">
        <f t="shared" si="2"/>
        <v>1.2264755077658307</v>
      </c>
      <c r="T14" s="11"/>
      <c r="U14" s="8">
        <v>1.1307275985663079</v>
      </c>
      <c r="V14" s="9">
        <v>0.86252329749103906</v>
      </c>
      <c r="W14" s="8">
        <v>0.96880645161290335</v>
      </c>
      <c r="X14" s="9">
        <v>1.2993709677419365</v>
      </c>
      <c r="Y14" s="10">
        <f t="shared" si="3"/>
        <v>1.0653570788530469</v>
      </c>
      <c r="Z14" s="11"/>
      <c r="AA14" s="8">
        <v>1.002577777777778</v>
      </c>
      <c r="AB14" s="9">
        <v>1.7097654320987632</v>
      </c>
      <c r="AC14" s="8">
        <v>1.3331666666666686</v>
      </c>
      <c r="AD14" s="9">
        <v>1.2687555555555556</v>
      </c>
      <c r="AE14" s="10">
        <f t="shared" si="4"/>
        <v>1.3285663580246914</v>
      </c>
      <c r="AF14" s="11"/>
      <c r="AG14" s="8">
        <v>0.75860215053763436</v>
      </c>
      <c r="AH14" s="9">
        <v>1.4575077658303466</v>
      </c>
      <c r="AI14" s="8">
        <v>0.99877419354838715</v>
      </c>
      <c r="AJ14" s="9">
        <v>1.0532258064516127</v>
      </c>
      <c r="AK14" s="10">
        <f t="shared" si="5"/>
        <v>1.0670274790919951</v>
      </c>
      <c r="AL14" s="11"/>
      <c r="AM14" s="8">
        <v>0.84808333333333319</v>
      </c>
      <c r="AN14" s="9">
        <v>1.4997382716049346</v>
      </c>
      <c r="AO14" s="8">
        <v>1.0055000000000005</v>
      </c>
      <c r="AP14" s="9">
        <v>1.1201777777777797</v>
      </c>
      <c r="AQ14" s="10">
        <f t="shared" si="6"/>
        <v>1.1183748456790119</v>
      </c>
      <c r="AR14" s="11"/>
      <c r="AS14" s="8">
        <v>0.81113620071684578</v>
      </c>
      <c r="AT14" s="9">
        <v>1.2920788530465954</v>
      </c>
      <c r="AU14" s="8">
        <v>0.99822580645161307</v>
      </c>
      <c r="AV14" s="9">
        <v>0.86250896057347659</v>
      </c>
      <c r="AW14" s="10">
        <f t="shared" si="7"/>
        <v>0.99098745519713272</v>
      </c>
      <c r="AX14" s="12"/>
      <c r="AY14" s="8">
        <v>0.72393333333333321</v>
      </c>
      <c r="AZ14" s="9">
        <v>1.5804493827160448</v>
      </c>
      <c r="BA14" s="8">
        <v>1.0347473118279573</v>
      </c>
      <c r="BB14" s="9">
        <v>0.97986021505376497</v>
      </c>
      <c r="BC14" s="10">
        <f t="shared" si="8"/>
        <v>1.0797475607327751</v>
      </c>
      <c r="BD14" s="13"/>
      <c r="BE14" s="14">
        <v>0.66919253604749818</v>
      </c>
      <c r="BF14" s="15">
        <v>1.5108246913580201</v>
      </c>
      <c r="BG14" s="14">
        <v>1.0165</v>
      </c>
      <c r="BH14" s="15">
        <v>0.98170000000000146</v>
      </c>
      <c r="BI14" s="10">
        <f t="shared" si="9"/>
        <v>1.0445543068513801</v>
      </c>
      <c r="BJ14" s="12"/>
      <c r="BK14" s="14">
        <v>0.61318518518518506</v>
      </c>
      <c r="BL14" s="15">
        <v>1.4702293906809991</v>
      </c>
      <c r="BM14" s="14">
        <v>1.0175645161290323</v>
      </c>
      <c r="BN14" s="15">
        <v>0.94070967741935629</v>
      </c>
      <c r="BO14" s="10">
        <f t="shared" si="10"/>
        <v>1.0104221923536432</v>
      </c>
    </row>
    <row r="15" spans="1:67" x14ac:dyDescent="0.25">
      <c r="A15" s="64" t="s">
        <v>50</v>
      </c>
      <c r="B15" s="7" t="s">
        <v>39</v>
      </c>
      <c r="C15" s="8">
        <v>0.78048506571087217</v>
      </c>
      <c r="D15" s="9">
        <v>1.0790274790919954</v>
      </c>
      <c r="E15" s="8">
        <v>0.99455376344085999</v>
      </c>
      <c r="F15" s="9">
        <v>1.9910645161290328</v>
      </c>
      <c r="G15" s="10">
        <f t="shared" si="0"/>
        <v>1.2112827060931901</v>
      </c>
      <c r="H15" s="16"/>
      <c r="I15" s="8">
        <v>0.76863492063492067</v>
      </c>
      <c r="J15" s="9">
        <v>1.0739126984126983</v>
      </c>
      <c r="K15" s="8">
        <v>1.015767857142857</v>
      </c>
      <c r="L15" s="9">
        <v>2.0548214285714277</v>
      </c>
      <c r="M15" s="10">
        <f t="shared" si="1"/>
        <v>1.2282842261904761</v>
      </c>
      <c r="N15" s="16"/>
      <c r="O15" s="8">
        <v>0.77705137395459978</v>
      </c>
      <c r="P15" s="9">
        <v>1.3351230585424139</v>
      </c>
      <c r="Q15" s="8">
        <v>1.0311612903225806</v>
      </c>
      <c r="R15" s="9">
        <v>2.1929999999999996</v>
      </c>
      <c r="S15" s="10">
        <f t="shared" si="2"/>
        <v>1.3340839307048986</v>
      </c>
      <c r="T15" s="16"/>
      <c r="U15" s="8">
        <v>1.1309892473118279</v>
      </c>
      <c r="V15" s="9">
        <v>1.3985615292712068</v>
      </c>
      <c r="W15" s="8">
        <v>1.8173548387096778</v>
      </c>
      <c r="X15" s="9">
        <v>1.0994086021505374</v>
      </c>
      <c r="Y15" s="10">
        <f t="shared" si="3"/>
        <v>1.3615785543608125</v>
      </c>
      <c r="Z15" s="16"/>
      <c r="AA15" s="8">
        <v>0.67255061728395105</v>
      </c>
      <c r="AB15" s="9">
        <v>1.0366222222222212</v>
      </c>
      <c r="AC15" s="8">
        <v>0.77614999999999967</v>
      </c>
      <c r="AD15" s="9">
        <v>1.5018666666666662</v>
      </c>
      <c r="AE15" s="10">
        <f t="shared" si="4"/>
        <v>0.99679737654320966</v>
      </c>
      <c r="AF15" s="16"/>
      <c r="AG15" s="8">
        <v>0.74386618876941446</v>
      </c>
      <c r="AH15" s="9">
        <v>0.94147670250896054</v>
      </c>
      <c r="AI15" s="8">
        <v>0.99725806451612931</v>
      </c>
      <c r="AJ15" s="9">
        <v>1.1545806451612908</v>
      </c>
      <c r="AK15" s="10">
        <f t="shared" si="5"/>
        <v>0.95929540023894877</v>
      </c>
      <c r="AL15" s="16"/>
      <c r="AM15" s="8">
        <v>0.72114074074074108</v>
      </c>
      <c r="AN15" s="9">
        <v>0.9597975308641965</v>
      </c>
      <c r="AO15" s="8">
        <v>0.9222499999999999</v>
      </c>
      <c r="AP15" s="9">
        <v>1.1585999999999999</v>
      </c>
      <c r="AQ15" s="10">
        <f t="shared" si="6"/>
        <v>0.94044706790123433</v>
      </c>
      <c r="AR15" s="16"/>
      <c r="AS15" s="8">
        <v>0.72108004778972523</v>
      </c>
      <c r="AT15" s="9">
        <v>1.0296965352449223</v>
      </c>
      <c r="AU15" s="8">
        <v>0.92930645161290282</v>
      </c>
      <c r="AV15" s="9">
        <v>1.3195806451612906</v>
      </c>
      <c r="AW15" s="10">
        <f t="shared" si="7"/>
        <v>0.9999159199522103</v>
      </c>
      <c r="AX15" s="12"/>
      <c r="AY15" s="8">
        <v>0.71011851851851948</v>
      </c>
      <c r="AZ15" s="9">
        <v>1.1063777777777757</v>
      </c>
      <c r="BA15" s="8">
        <v>0.8653225806451611</v>
      </c>
      <c r="BB15" s="9">
        <v>1.4576774193548383</v>
      </c>
      <c r="BC15" s="10">
        <f t="shared" si="8"/>
        <v>1.0348740740740736</v>
      </c>
      <c r="BD15" s="13"/>
      <c r="BE15" s="14">
        <v>0.69721672167216797</v>
      </c>
      <c r="BF15" s="15">
        <v>1.026051851851852</v>
      </c>
      <c r="BG15" s="14">
        <v>0.89526666666666666</v>
      </c>
      <c r="BH15" s="15">
        <v>1.2597333333333334</v>
      </c>
      <c r="BI15" s="10">
        <f t="shared" si="9"/>
        <v>0.96956714338100491</v>
      </c>
      <c r="BJ15" s="12"/>
      <c r="BK15" s="14">
        <v>0.70825427350427339</v>
      </c>
      <c r="BL15" s="15">
        <v>0.98070489844683373</v>
      </c>
      <c r="BM15" s="14">
        <v>0.91477419354838707</v>
      </c>
      <c r="BN15" s="15">
        <v>1.1884516129032257</v>
      </c>
      <c r="BO15" s="10">
        <f t="shared" si="10"/>
        <v>0.94804624460067999</v>
      </c>
    </row>
    <row r="16" spans="1:67" x14ac:dyDescent="0.25">
      <c r="A16" s="62" t="s">
        <v>56</v>
      </c>
      <c r="B16" s="17" t="s">
        <v>5</v>
      </c>
      <c r="C16" s="8">
        <v>1.8042795698924732</v>
      </c>
      <c r="D16" s="9">
        <v>1.1405017921146956</v>
      </c>
      <c r="E16" s="8">
        <v>1.0368279569892471</v>
      </c>
      <c r="F16" s="9">
        <v>1.0236559139784944</v>
      </c>
      <c r="G16" s="10">
        <f t="shared" si="0"/>
        <v>1.2513163082437275</v>
      </c>
      <c r="H16" s="11"/>
      <c r="I16" s="8">
        <v>1.9174126984126985</v>
      </c>
      <c r="J16" s="9">
        <v>0.91924603174603192</v>
      </c>
      <c r="K16" s="8">
        <v>1.0895833333333331</v>
      </c>
      <c r="L16" s="9">
        <v>1.0175595238095236</v>
      </c>
      <c r="M16" s="10">
        <f t="shared" si="1"/>
        <v>1.2359503968253969</v>
      </c>
      <c r="N16" s="11"/>
      <c r="O16" s="8">
        <v>1.5780501792114694</v>
      </c>
      <c r="P16" s="9">
        <v>0.8930537634408604</v>
      </c>
      <c r="Q16" s="8">
        <v>1.3287634408602156</v>
      </c>
      <c r="R16" s="9">
        <v>0.98494623655913971</v>
      </c>
      <c r="S16" s="10">
        <f t="shared" si="2"/>
        <v>1.1962034050179211</v>
      </c>
      <c r="T16" s="11"/>
      <c r="U16" s="8">
        <v>0.91761529271206732</v>
      </c>
      <c r="V16" s="9">
        <v>1.0101792114695327</v>
      </c>
      <c r="W16" s="8">
        <v>1.0180967741935485</v>
      </c>
      <c r="X16" s="9">
        <v>1.7157419354838703</v>
      </c>
      <c r="Y16" s="10">
        <f t="shared" si="3"/>
        <v>1.1654083034647547</v>
      </c>
      <c r="Z16" s="11"/>
      <c r="AA16" s="8">
        <v>1.4488740740740735</v>
      </c>
      <c r="AB16" s="9">
        <v>1.274333333333334</v>
      </c>
      <c r="AC16" s="8">
        <v>1.3000000000000005</v>
      </c>
      <c r="AD16" s="9">
        <v>1.0986111111111114</v>
      </c>
      <c r="AE16" s="10">
        <f t="shared" si="4"/>
        <v>1.28045462962963</v>
      </c>
      <c r="AF16" s="11"/>
      <c r="AG16" s="8">
        <v>1.1418924731182796</v>
      </c>
      <c r="AH16" s="9">
        <v>1.0278637992831543</v>
      </c>
      <c r="AI16" s="8">
        <v>1.0120967741935485</v>
      </c>
      <c r="AJ16" s="9">
        <v>1.0290322580645161</v>
      </c>
      <c r="AK16" s="10">
        <f t="shared" si="5"/>
        <v>1.0527213261648747</v>
      </c>
      <c r="AL16" s="11"/>
      <c r="AM16" s="8">
        <v>1.0129629629629626</v>
      </c>
      <c r="AN16" s="9">
        <v>1.1828962962962959</v>
      </c>
      <c r="AO16" s="8">
        <v>1.0433333333333332</v>
      </c>
      <c r="AP16" s="9">
        <v>1.0049999999999999</v>
      </c>
      <c r="AQ16" s="10">
        <f t="shared" si="6"/>
        <v>1.061048148148148</v>
      </c>
      <c r="AR16" s="11"/>
      <c r="AS16" s="8">
        <v>1.0264444444444445</v>
      </c>
      <c r="AT16" s="9">
        <v>1.1553691756272406</v>
      </c>
      <c r="AU16" s="8">
        <v>1.0556451612903226</v>
      </c>
      <c r="AV16" s="9">
        <v>1.0120967741935485</v>
      </c>
      <c r="AW16" s="10">
        <f t="shared" si="7"/>
        <v>1.062388888888889</v>
      </c>
      <c r="AX16" s="12"/>
      <c r="AY16" s="8">
        <v>0.9720962962962959</v>
      </c>
      <c r="AZ16" s="9">
        <v>1.5260592592592603</v>
      </c>
      <c r="BA16" s="8">
        <v>1.0459677419354838</v>
      </c>
      <c r="BB16" s="9">
        <v>1.0096774193548388</v>
      </c>
      <c r="BC16" s="10">
        <f t="shared" si="8"/>
        <v>1.1384501792114698</v>
      </c>
      <c r="BD16" s="13"/>
      <c r="BE16" s="14">
        <v>0.88476422764227647</v>
      </c>
      <c r="BF16" s="15">
        <v>1.2324000000000002</v>
      </c>
      <c r="BG16" s="14">
        <v>1.0449999999999999</v>
      </c>
      <c r="BH16" s="15">
        <v>1.0125</v>
      </c>
      <c r="BI16" s="10">
        <f t="shared" si="9"/>
        <v>1.0436660569105691</v>
      </c>
      <c r="BJ16" s="12"/>
      <c r="BK16" s="14">
        <v>0.7268118811881189</v>
      </c>
      <c r="BL16" s="15">
        <v>1.4704086021505385</v>
      </c>
      <c r="BM16" s="14">
        <v>1.0193548387096774</v>
      </c>
      <c r="BN16" s="15">
        <v>0.97499999999999998</v>
      </c>
      <c r="BO16" s="10">
        <f t="shared" si="10"/>
        <v>1.0478938305120835</v>
      </c>
    </row>
    <row r="17" spans="1:67" x14ac:dyDescent="0.25">
      <c r="A17" s="62" t="s">
        <v>56</v>
      </c>
      <c r="B17" s="17" t="s">
        <v>15</v>
      </c>
      <c r="C17" s="8">
        <v>1.3189605734767025</v>
      </c>
      <c r="D17" s="9">
        <v>1.0949247311827957</v>
      </c>
      <c r="E17" s="8">
        <v>1.017741935483871</v>
      </c>
      <c r="F17" s="9">
        <v>0.99892473118279557</v>
      </c>
      <c r="G17" s="10">
        <f t="shared" si="0"/>
        <v>1.1076379928315412</v>
      </c>
      <c r="H17" s="11"/>
      <c r="I17" s="8">
        <v>1.3198412698412696</v>
      </c>
      <c r="J17" s="9">
        <v>1.1173904761904765</v>
      </c>
      <c r="K17" s="8">
        <v>1.0196428571428571</v>
      </c>
      <c r="L17" s="9">
        <v>1.0058035714285714</v>
      </c>
      <c r="M17" s="10">
        <f t="shared" si="1"/>
        <v>1.1156695436507937</v>
      </c>
      <c r="N17" s="11"/>
      <c r="O17" s="8">
        <v>1.7383512544802866</v>
      </c>
      <c r="P17" s="9">
        <v>0.99880430107526896</v>
      </c>
      <c r="Q17" s="8">
        <v>1.0580645161290323</v>
      </c>
      <c r="R17" s="9">
        <v>1.0854838709677419</v>
      </c>
      <c r="S17" s="10">
        <f t="shared" si="2"/>
        <v>1.2201759856630825</v>
      </c>
      <c r="T17" s="11"/>
      <c r="U17" s="8">
        <v>0.7670107526881722</v>
      </c>
      <c r="V17" s="9">
        <v>0.9826833930704898</v>
      </c>
      <c r="W17" s="8">
        <v>0.99732795698924737</v>
      </c>
      <c r="X17" s="9">
        <v>1.8294516129032254</v>
      </c>
      <c r="Y17" s="10">
        <f t="shared" si="3"/>
        <v>1.1441184289127837</v>
      </c>
      <c r="Z17" s="11"/>
      <c r="AA17" s="8">
        <v>1.5710666666666666</v>
      </c>
      <c r="AB17" s="9">
        <v>1.0210014814814816</v>
      </c>
      <c r="AC17" s="8">
        <v>1.0416666666666667</v>
      </c>
      <c r="AD17" s="9">
        <v>1.0561111111111112</v>
      </c>
      <c r="AE17" s="10">
        <f t="shared" si="4"/>
        <v>1.1724614814814815</v>
      </c>
      <c r="AF17" s="11"/>
      <c r="AG17" s="8">
        <v>1.3387096774193548</v>
      </c>
      <c r="AH17" s="9">
        <v>0.94829247311827947</v>
      </c>
      <c r="AI17" s="8">
        <v>1.0080645161290323</v>
      </c>
      <c r="AJ17" s="9">
        <v>1.0223118279569892</v>
      </c>
      <c r="AK17" s="10">
        <f t="shared" si="5"/>
        <v>1.0793446236559139</v>
      </c>
      <c r="AL17" s="11"/>
      <c r="AM17" s="8">
        <v>1.0691851851851852</v>
      </c>
      <c r="AN17" s="9">
        <v>0.9924711111111113</v>
      </c>
      <c r="AO17" s="8">
        <v>1.0233333333333334</v>
      </c>
      <c r="AP17" s="9">
        <v>1.015838888888889</v>
      </c>
      <c r="AQ17" s="10">
        <f t="shared" si="6"/>
        <v>1.0252071296296297</v>
      </c>
      <c r="AR17" s="11"/>
      <c r="AS17" s="8">
        <v>1.1347383512544802</v>
      </c>
      <c r="AT17" s="9">
        <v>0.93611469534050196</v>
      </c>
      <c r="AU17" s="8">
        <v>1.0161935483870967</v>
      </c>
      <c r="AV17" s="9">
        <v>1.0104838709677419</v>
      </c>
      <c r="AW17" s="10">
        <f t="shared" si="7"/>
        <v>1.0243826164874552</v>
      </c>
      <c r="AX17" s="12"/>
      <c r="AY17" s="8">
        <v>0.619074074074074</v>
      </c>
      <c r="AZ17" s="9">
        <v>0.83815111111111118</v>
      </c>
      <c r="BA17" s="8">
        <v>1.0209677419354839</v>
      </c>
      <c r="BB17" s="9">
        <v>1.0040322580645162</v>
      </c>
      <c r="BC17" s="10">
        <f t="shared" si="8"/>
        <v>0.87055629629629627</v>
      </c>
      <c r="BD17" s="13"/>
      <c r="BE17" s="14">
        <v>0.57979342723004701</v>
      </c>
      <c r="BF17" s="15">
        <v>0.89946666666666664</v>
      </c>
      <c r="BG17" s="14">
        <v>1.0083333333333333</v>
      </c>
      <c r="BH17" s="15">
        <v>1</v>
      </c>
      <c r="BI17" s="10">
        <f t="shared" si="9"/>
        <v>0.87189835680751171</v>
      </c>
      <c r="BJ17" s="12"/>
      <c r="BK17" s="14">
        <v>0.59436834094368329</v>
      </c>
      <c r="BL17" s="15">
        <v>0.8421333333333334</v>
      </c>
      <c r="BM17" s="14">
        <v>0.97096774193548385</v>
      </c>
      <c r="BN17" s="15">
        <v>0.967741935483871</v>
      </c>
      <c r="BO17" s="10">
        <f t="shared" si="10"/>
        <v>0.84380283792409294</v>
      </c>
    </row>
    <row r="18" spans="1:67" x14ac:dyDescent="0.25">
      <c r="A18" s="62" t="s">
        <v>56</v>
      </c>
      <c r="B18" s="17" t="s">
        <v>19</v>
      </c>
      <c r="C18" s="8">
        <v>1.4311827956989247</v>
      </c>
      <c r="D18" s="9">
        <v>0.83763440860215055</v>
      </c>
      <c r="E18" s="8">
        <v>0.99893548387096776</v>
      </c>
      <c r="F18" s="9">
        <v>0.99838709677419357</v>
      </c>
      <c r="G18" s="10">
        <f t="shared" si="0"/>
        <v>1.066534946236559</v>
      </c>
      <c r="H18" s="11"/>
      <c r="I18" s="8">
        <v>1.5773809523809523</v>
      </c>
      <c r="J18" s="9">
        <v>0.94365079365079363</v>
      </c>
      <c r="K18" s="8">
        <v>0.98635714285714293</v>
      </c>
      <c r="L18" s="9">
        <v>1.0365</v>
      </c>
      <c r="M18" s="10">
        <f t="shared" si="1"/>
        <v>1.1359722222222222</v>
      </c>
      <c r="N18" s="11"/>
      <c r="O18" s="8">
        <v>1.6347670250896058</v>
      </c>
      <c r="P18" s="9">
        <v>0.89175627240143374</v>
      </c>
      <c r="Q18" s="8">
        <v>1.1205268817204301</v>
      </c>
      <c r="R18" s="9">
        <v>1.0603548387096773</v>
      </c>
      <c r="S18" s="10">
        <f t="shared" si="2"/>
        <v>1.1768512544802867</v>
      </c>
      <c r="T18" s="11"/>
      <c r="U18" s="8">
        <v>1.4919283154121867</v>
      </c>
      <c r="V18" s="9">
        <v>0.97258064516129028</v>
      </c>
      <c r="W18" s="8">
        <v>1.017741935483871</v>
      </c>
      <c r="X18" s="9">
        <v>1.0193548387096774</v>
      </c>
      <c r="Y18" s="10">
        <f t="shared" si="3"/>
        <v>1.1254014336917564</v>
      </c>
      <c r="Z18" s="11"/>
      <c r="AA18" s="8">
        <v>1.269622222222222</v>
      </c>
      <c r="AB18" s="9">
        <v>0.88370370370370366</v>
      </c>
      <c r="AC18" s="8">
        <v>1.0228222222222223</v>
      </c>
      <c r="AD18" s="9">
        <v>1.0646</v>
      </c>
      <c r="AE18" s="10">
        <f t="shared" si="4"/>
        <v>1.060187037037037</v>
      </c>
      <c r="AF18" s="11"/>
      <c r="AG18" s="8">
        <v>1</v>
      </c>
      <c r="AH18" s="9">
        <v>0.66487455197132617</v>
      </c>
      <c r="AI18" s="8">
        <v>1.0086451612903227</v>
      </c>
      <c r="AJ18" s="9">
        <v>1.0258924731182795</v>
      </c>
      <c r="AK18" s="10">
        <f t="shared" si="5"/>
        <v>0.92485304659498202</v>
      </c>
      <c r="AL18" s="11"/>
      <c r="AM18" s="8">
        <v>1.0455555555555556</v>
      </c>
      <c r="AN18" s="9">
        <v>0.81271604938271558</v>
      </c>
      <c r="AO18" s="8">
        <v>1.0167333333333335</v>
      </c>
      <c r="AP18" s="9">
        <v>1.0267999999999999</v>
      </c>
      <c r="AQ18" s="10">
        <f t="shared" si="6"/>
        <v>0.97545123456790117</v>
      </c>
      <c r="AR18" s="11"/>
      <c r="AS18" s="8">
        <v>1.0118351254480287</v>
      </c>
      <c r="AT18" s="9">
        <v>0.91648745519713259</v>
      </c>
      <c r="AU18" s="8">
        <v>1.0086451612903227</v>
      </c>
      <c r="AV18" s="9">
        <v>1.0286021505376344</v>
      </c>
      <c r="AW18" s="10">
        <f t="shared" si="7"/>
        <v>0.99139247311827949</v>
      </c>
      <c r="AX18" s="12"/>
      <c r="AY18" s="8">
        <v>0.72901728395061727</v>
      </c>
      <c r="AZ18" s="9">
        <v>0.66398148148148139</v>
      </c>
      <c r="BA18" s="8">
        <v>1.0216021505376345</v>
      </c>
      <c r="BB18" s="9">
        <v>1.030258064516129</v>
      </c>
      <c r="BC18" s="10">
        <f t="shared" si="8"/>
        <v>0.86121474512146556</v>
      </c>
      <c r="BD18" s="13"/>
      <c r="BE18" s="14">
        <v>0.76011904761904758</v>
      </c>
      <c r="BF18" s="15">
        <v>0.63472222222222219</v>
      </c>
      <c r="BG18" s="14">
        <v>1.0334444444444446</v>
      </c>
      <c r="BH18" s="15">
        <v>1.0301333333333333</v>
      </c>
      <c r="BI18" s="10">
        <f t="shared" si="9"/>
        <v>0.86460476190476188</v>
      </c>
      <c r="BJ18" s="12"/>
      <c r="BK18" s="14">
        <v>0.79433962264150948</v>
      </c>
      <c r="BL18" s="15">
        <v>0.55698924731182797</v>
      </c>
      <c r="BM18" s="14">
        <v>1.0247849462365592</v>
      </c>
      <c r="BN18" s="15">
        <v>0.980709677419355</v>
      </c>
      <c r="BO18" s="10">
        <f t="shared" si="10"/>
        <v>0.8392058734023129</v>
      </c>
    </row>
    <row r="19" spans="1:67" x14ac:dyDescent="0.25">
      <c r="A19" s="62" t="s">
        <v>56</v>
      </c>
      <c r="B19" s="17" t="s">
        <v>27</v>
      </c>
      <c r="C19" s="8">
        <v>1.5023297491039427</v>
      </c>
      <c r="D19" s="9">
        <v>1.0654121863799282</v>
      </c>
      <c r="E19" s="8">
        <v>0.9975806451612903</v>
      </c>
      <c r="F19" s="9">
        <v>1.0040322580645162</v>
      </c>
      <c r="G19" s="10">
        <f t="shared" si="0"/>
        <v>1.1423387096774194</v>
      </c>
      <c r="H19" s="11"/>
      <c r="I19" s="8">
        <v>1.2921666666666667</v>
      </c>
      <c r="J19" s="9">
        <v>0.9934047619047619</v>
      </c>
      <c r="K19" s="8">
        <v>1.0026785714285715</v>
      </c>
      <c r="L19" s="9">
        <v>1.0249999999999999</v>
      </c>
      <c r="M19" s="10">
        <f t="shared" si="1"/>
        <v>1.0783125</v>
      </c>
      <c r="N19" s="11"/>
      <c r="O19" s="8">
        <v>1.6725806451612903</v>
      </c>
      <c r="P19" s="9">
        <v>0.89516129032258063</v>
      </c>
      <c r="Q19" s="8">
        <v>1.1290322580645162</v>
      </c>
      <c r="R19" s="9">
        <v>0.9838709677419355</v>
      </c>
      <c r="S19" s="10">
        <f t="shared" si="2"/>
        <v>1.1701612903225809</v>
      </c>
      <c r="T19" s="11"/>
      <c r="U19" s="8">
        <v>1.0273867355727822</v>
      </c>
      <c r="V19" s="9">
        <v>0.94158700209643598</v>
      </c>
      <c r="W19" s="8">
        <v>1.0401612903225805</v>
      </c>
      <c r="X19" s="9">
        <v>0.92644086021505412</v>
      </c>
      <c r="Y19" s="10">
        <f t="shared" si="3"/>
        <v>0.98389397205171325</v>
      </c>
      <c r="Z19" s="11"/>
      <c r="AA19" s="8">
        <v>1.2833333333333334</v>
      </c>
      <c r="AB19" s="9">
        <v>1.1561111111111111</v>
      </c>
      <c r="AC19" s="8">
        <v>1.0466666666666666</v>
      </c>
      <c r="AD19" s="9">
        <v>1.075</v>
      </c>
      <c r="AE19" s="10">
        <f t="shared" si="4"/>
        <v>1.1402777777777779</v>
      </c>
      <c r="AF19" s="11"/>
      <c r="AG19" s="8">
        <v>1.1641505376344083</v>
      </c>
      <c r="AH19" s="9">
        <v>1.0423870967741937</v>
      </c>
      <c r="AI19" s="8">
        <v>1.0169354838709677</v>
      </c>
      <c r="AJ19" s="9">
        <v>1.0185483870967742</v>
      </c>
      <c r="AK19" s="10">
        <f t="shared" si="5"/>
        <v>1.0605053763440859</v>
      </c>
      <c r="AL19" s="11"/>
      <c r="AM19" s="8">
        <v>1.0936444444444444</v>
      </c>
      <c r="AN19" s="9">
        <v>0.99551111111111112</v>
      </c>
      <c r="AO19" s="8">
        <v>1.0125</v>
      </c>
      <c r="AP19" s="9">
        <v>1.0566666666666666</v>
      </c>
      <c r="AQ19" s="10">
        <f t="shared" si="6"/>
        <v>1.0395805555555555</v>
      </c>
      <c r="AR19" s="11"/>
      <c r="AS19" s="8">
        <v>1.1020645161290323</v>
      </c>
      <c r="AT19" s="9">
        <v>1.332215053763441</v>
      </c>
      <c r="AU19" s="8">
        <v>1.0249999999999999</v>
      </c>
      <c r="AV19" s="9">
        <v>1.2032258064516128</v>
      </c>
      <c r="AW19" s="10">
        <f t="shared" si="7"/>
        <v>1.1656263440860215</v>
      </c>
      <c r="AX19" s="12"/>
      <c r="AY19" s="8">
        <v>1.0533333333333332</v>
      </c>
      <c r="AZ19" s="9">
        <v>1.1399999999999999</v>
      </c>
      <c r="BA19" s="8">
        <v>1.0032258064516129</v>
      </c>
      <c r="BB19" s="9">
        <v>0.98951612903225805</v>
      </c>
      <c r="BC19" s="10">
        <f t="shared" si="8"/>
        <v>1.046518817204301</v>
      </c>
      <c r="BD19" s="13"/>
      <c r="BE19" s="14">
        <v>0.84878048780487803</v>
      </c>
      <c r="BF19" s="15">
        <v>1.1561111111111111</v>
      </c>
      <c r="BG19" s="14">
        <v>1.0333333333333334</v>
      </c>
      <c r="BH19" s="15">
        <v>0.95166666666666666</v>
      </c>
      <c r="BI19" s="10">
        <f t="shared" si="9"/>
        <v>0.99747289972899733</v>
      </c>
      <c r="BJ19" s="12"/>
      <c r="BK19" s="14">
        <v>0.96666666666666667</v>
      </c>
      <c r="BL19" s="15">
        <v>1.0795698924731183</v>
      </c>
      <c r="BM19" s="14">
        <v>0.97016129032258069</v>
      </c>
      <c r="BN19" s="15">
        <v>0.97016129032258069</v>
      </c>
      <c r="BO19" s="10">
        <f t="shared" si="10"/>
        <v>0.99663978494623662</v>
      </c>
    </row>
    <row r="20" spans="1:67" x14ac:dyDescent="0.25">
      <c r="A20" s="62" t="s">
        <v>56</v>
      </c>
      <c r="B20" s="17" t="s">
        <v>29</v>
      </c>
      <c r="C20" s="8">
        <v>1.5412186379928314</v>
      </c>
      <c r="D20" s="9">
        <v>0.89366786140979693</v>
      </c>
      <c r="E20" s="8">
        <v>1.0156451612903226</v>
      </c>
      <c r="F20" s="9">
        <v>1</v>
      </c>
      <c r="G20" s="10">
        <f t="shared" si="0"/>
        <v>1.1126329151732377</v>
      </c>
      <c r="H20" s="11"/>
      <c r="I20" s="8">
        <v>1.3035714285714286</v>
      </c>
      <c r="J20" s="9">
        <v>1.0011904761904762</v>
      </c>
      <c r="K20" s="8">
        <v>1.0283928571428571</v>
      </c>
      <c r="L20" s="9">
        <v>1.0405</v>
      </c>
      <c r="M20" s="10">
        <f t="shared" si="1"/>
        <v>1.0934136904761904</v>
      </c>
      <c r="N20" s="11"/>
      <c r="O20" s="8">
        <v>1.4688172043010752</v>
      </c>
      <c r="P20" s="9">
        <v>1.1225806451612903</v>
      </c>
      <c r="Q20" s="8">
        <v>1.0926129032258063</v>
      </c>
      <c r="R20" s="9">
        <v>1.1656129032258065</v>
      </c>
      <c r="S20" s="10">
        <f t="shared" si="2"/>
        <v>1.2124059139784946</v>
      </c>
      <c r="T20" s="11"/>
      <c r="U20" s="8">
        <v>2.4598494623655913</v>
      </c>
      <c r="V20" s="9">
        <v>1.6840322580645157</v>
      </c>
      <c r="W20" s="8">
        <v>2.5024838709677444</v>
      </c>
      <c r="X20" s="9">
        <v>1.1027419354838714</v>
      </c>
      <c r="Y20" s="10">
        <f t="shared" si="3"/>
        <v>1.9372768817204307</v>
      </c>
      <c r="Z20" s="11"/>
      <c r="AA20" s="8">
        <v>1.4729555555555554</v>
      </c>
      <c r="AB20" s="9">
        <v>1.1392592592592592</v>
      </c>
      <c r="AC20" s="8">
        <v>0.96460000000000001</v>
      </c>
      <c r="AD20" s="9">
        <v>1.0378000000000001</v>
      </c>
      <c r="AE20" s="10">
        <f t="shared" si="4"/>
        <v>1.1536537037037036</v>
      </c>
      <c r="AF20" s="11"/>
      <c r="AG20" s="8">
        <v>1.2473118279569892</v>
      </c>
      <c r="AH20" s="9">
        <v>1.2021505376344086</v>
      </c>
      <c r="AI20" s="8">
        <v>1.0324193548387095</v>
      </c>
      <c r="AJ20" s="9">
        <v>1.0021612903225807</v>
      </c>
      <c r="AK20" s="10">
        <f t="shared" si="5"/>
        <v>1.1210107526881719</v>
      </c>
      <c r="AL20" s="11"/>
      <c r="AM20" s="8">
        <v>1.1933333333333334</v>
      </c>
      <c r="AN20" s="9">
        <v>1.1192592592592592</v>
      </c>
      <c r="AO20" s="8">
        <v>1.0724333333333331</v>
      </c>
      <c r="AP20" s="9">
        <v>1.02</v>
      </c>
      <c r="AQ20" s="10">
        <f t="shared" si="6"/>
        <v>1.1012564814814814</v>
      </c>
      <c r="AR20" s="11"/>
      <c r="AS20" s="8">
        <v>1.1720430107526882</v>
      </c>
      <c r="AT20" s="9">
        <v>1.0272401433691756</v>
      </c>
      <c r="AU20" s="8">
        <v>1.0689999999999997</v>
      </c>
      <c r="AV20" s="9">
        <v>1.0021612903225807</v>
      </c>
      <c r="AW20" s="10">
        <f t="shared" si="7"/>
        <v>1.0676111111111113</v>
      </c>
      <c r="AX20" s="12"/>
      <c r="AY20" s="8">
        <v>0.82845528455284556</v>
      </c>
      <c r="AZ20" s="9">
        <v>0.89407777777777775</v>
      </c>
      <c r="BA20" s="8">
        <v>1.0324193548387097</v>
      </c>
      <c r="BB20" s="9">
        <v>0.96990322580645172</v>
      </c>
      <c r="BC20" s="10">
        <f t="shared" si="8"/>
        <v>0.93121391074394622</v>
      </c>
      <c r="BD20" s="13"/>
      <c r="BE20" s="14">
        <v>0.72435897435897434</v>
      </c>
      <c r="BF20" s="15">
        <v>0.87777777777777777</v>
      </c>
      <c r="BG20" s="14">
        <v>0.99399999999999999</v>
      </c>
      <c r="BH20" s="15">
        <v>1.0044666666666666</v>
      </c>
      <c r="BI20" s="10">
        <f t="shared" si="9"/>
        <v>0.90015085470085476</v>
      </c>
      <c r="BJ20" s="12"/>
      <c r="BK20" s="14">
        <v>0.72955974842767291</v>
      </c>
      <c r="BL20" s="15">
        <v>0.92885304659498213</v>
      </c>
      <c r="BM20" s="14">
        <v>1.0480322580645158</v>
      </c>
      <c r="BN20" s="15">
        <v>0.96990322580645172</v>
      </c>
      <c r="BO20" s="10">
        <f t="shared" si="10"/>
        <v>0.91908706972340559</v>
      </c>
    </row>
    <row r="21" spans="1:67" x14ac:dyDescent="0.25">
      <c r="A21" s="62" t="s">
        <v>56</v>
      </c>
      <c r="B21" s="17" t="s">
        <v>31</v>
      </c>
      <c r="C21" s="8">
        <v>1.6897777777777778</v>
      </c>
      <c r="D21" s="9">
        <v>0.94212903225806433</v>
      </c>
      <c r="E21" s="8">
        <v>1.0274193548387096</v>
      </c>
      <c r="F21" s="9">
        <v>1.4961505376344086</v>
      </c>
      <c r="G21" s="10">
        <f t="shared" si="0"/>
        <v>1.2888691756272401</v>
      </c>
      <c r="H21" s="11"/>
      <c r="I21" s="8">
        <v>1.5426904761904763</v>
      </c>
      <c r="J21" s="9">
        <v>1.1102142857142852</v>
      </c>
      <c r="K21" s="8">
        <v>0.96899999999999997</v>
      </c>
      <c r="L21" s="9">
        <v>1.4672500000000002</v>
      </c>
      <c r="M21" s="10">
        <f t="shared" si="1"/>
        <v>1.2722886904761903</v>
      </c>
      <c r="N21" s="11"/>
      <c r="O21" s="8">
        <v>1.6741218637992834</v>
      </c>
      <c r="P21" s="9">
        <v>1.0279139784946238</v>
      </c>
      <c r="Q21" s="8">
        <v>1.1085591397849461</v>
      </c>
      <c r="R21" s="9">
        <v>1.1087849462365593</v>
      </c>
      <c r="S21" s="10">
        <f t="shared" si="2"/>
        <v>1.2298449820788531</v>
      </c>
      <c r="T21" s="11"/>
      <c r="U21" s="8">
        <v>1.1151478696741859</v>
      </c>
      <c r="V21" s="9">
        <v>0.953339239571798</v>
      </c>
      <c r="W21" s="8">
        <v>1.0161290322580645</v>
      </c>
      <c r="X21" s="9">
        <v>1.0457956989247317</v>
      </c>
      <c r="Y21" s="10">
        <f t="shared" si="3"/>
        <v>1.0326029601071951</v>
      </c>
      <c r="Z21" s="11"/>
      <c r="AA21" s="8">
        <v>1.7085333333333339</v>
      </c>
      <c r="AB21" s="9">
        <v>1.259985185185184</v>
      </c>
      <c r="AC21" s="8">
        <v>1.1602444444444442</v>
      </c>
      <c r="AD21" s="9">
        <v>1.2121333333333333</v>
      </c>
      <c r="AE21" s="10">
        <f t="shared" si="4"/>
        <v>1.3352240740740737</v>
      </c>
      <c r="AF21" s="11"/>
      <c r="AG21" s="8">
        <v>1.1232616487455196</v>
      </c>
      <c r="AH21" s="9">
        <v>0.99064516129032276</v>
      </c>
      <c r="AI21" s="8">
        <v>1.0171827956989248</v>
      </c>
      <c r="AJ21" s="9">
        <v>1.0127741935483869</v>
      </c>
      <c r="AK21" s="10">
        <f t="shared" si="5"/>
        <v>1.0359659498207887</v>
      </c>
      <c r="AL21" s="11"/>
      <c r="AM21" s="8">
        <v>1.0231851851851848</v>
      </c>
      <c r="AN21" s="9">
        <v>1.0045518518518533</v>
      </c>
      <c r="AO21" s="8">
        <v>1.0508222222222223</v>
      </c>
      <c r="AP21" s="9">
        <v>1.0509333333333335</v>
      </c>
      <c r="AQ21" s="10">
        <f t="shared" si="6"/>
        <v>1.0323731481481486</v>
      </c>
      <c r="AR21" s="11"/>
      <c r="AS21" s="8">
        <v>1.0415770609318997</v>
      </c>
      <c r="AT21" s="9">
        <v>0.97682437275985656</v>
      </c>
      <c r="AU21" s="8">
        <v>1.018</v>
      </c>
      <c r="AV21" s="9">
        <v>1.0117096774193548</v>
      </c>
      <c r="AW21" s="10">
        <f t="shared" si="7"/>
        <v>1.0120277777777777</v>
      </c>
      <c r="AX21" s="12"/>
      <c r="AY21" s="8">
        <v>1.2225999999999999</v>
      </c>
      <c r="AZ21" s="9">
        <v>1.370740740740739</v>
      </c>
      <c r="BA21" s="8">
        <v>1.0687956989247311</v>
      </c>
      <c r="BB21" s="9">
        <v>1.1223225806451613</v>
      </c>
      <c r="BC21" s="10">
        <f t="shared" si="8"/>
        <v>1.1961147550776579</v>
      </c>
      <c r="BD21" s="13"/>
      <c r="BE21" s="14">
        <v>1.0496151761517616</v>
      </c>
      <c r="BF21" s="15">
        <v>0.97899629629629825</v>
      </c>
      <c r="BG21" s="14">
        <v>1.0279666666666667</v>
      </c>
      <c r="BH21" s="15">
        <v>1.0054999999999998</v>
      </c>
      <c r="BI21" s="10">
        <f t="shared" si="9"/>
        <v>1.0155195347786816</v>
      </c>
      <c r="BJ21" s="12"/>
      <c r="BK21" s="14">
        <v>1.0031746031746036</v>
      </c>
      <c r="BL21" s="15">
        <v>0.96269892473118401</v>
      </c>
      <c r="BM21" s="14">
        <v>0.99325806451612908</v>
      </c>
      <c r="BN21" s="15">
        <v>1.0191612903225808</v>
      </c>
      <c r="BO21" s="10">
        <f t="shared" si="10"/>
        <v>0.99457322068612442</v>
      </c>
    </row>
    <row r="22" spans="1:67" x14ac:dyDescent="0.25">
      <c r="A22" s="62" t="s">
        <v>56</v>
      </c>
      <c r="B22" s="17" t="s">
        <v>34</v>
      </c>
      <c r="C22" s="8">
        <v>0.93859020310633223</v>
      </c>
      <c r="D22" s="9">
        <v>1.145226917057903</v>
      </c>
      <c r="E22" s="8">
        <v>0.99677419354838714</v>
      </c>
      <c r="F22" s="9">
        <v>1</v>
      </c>
      <c r="G22" s="10">
        <f t="shared" si="0"/>
        <v>1.0201478284281555</v>
      </c>
      <c r="H22" s="11"/>
      <c r="I22" s="8">
        <v>1.0769841269841269</v>
      </c>
      <c r="J22" s="9">
        <v>1.0079791666666666</v>
      </c>
      <c r="K22" s="8">
        <v>1.0119642857142859</v>
      </c>
      <c r="L22" s="9">
        <v>0.97864285714285704</v>
      </c>
      <c r="M22" s="10">
        <f t="shared" si="1"/>
        <v>1.0188926091269841</v>
      </c>
      <c r="N22" s="11"/>
      <c r="O22" s="8">
        <v>1.146594982078853</v>
      </c>
      <c r="P22" s="9">
        <v>0.97934272300469483</v>
      </c>
      <c r="Q22" s="8">
        <v>1.0818064516129033</v>
      </c>
      <c r="R22" s="9">
        <v>1.0958387096774194</v>
      </c>
      <c r="S22" s="10">
        <f t="shared" si="2"/>
        <v>1.0758957165934677</v>
      </c>
      <c r="T22" s="11"/>
      <c r="U22" s="8">
        <v>1.2500860215053771</v>
      </c>
      <c r="V22" s="9">
        <v>1.1966612903225806</v>
      </c>
      <c r="W22" s="8">
        <v>1.0443548387096775</v>
      </c>
      <c r="X22" s="9">
        <v>1.5290322580645161</v>
      </c>
      <c r="Y22" s="10">
        <f t="shared" si="3"/>
        <v>1.2550336021505377</v>
      </c>
      <c r="Z22" s="11"/>
      <c r="AA22" s="8">
        <v>1.1362962962962964</v>
      </c>
      <c r="AB22" s="9">
        <v>0.63851851851851849</v>
      </c>
      <c r="AC22" s="8">
        <v>1.0400333333333334</v>
      </c>
      <c r="AD22" s="9">
        <v>1.0623666666666667</v>
      </c>
      <c r="AE22" s="10">
        <f t="shared" si="4"/>
        <v>0.96930370370370378</v>
      </c>
      <c r="AF22" s="11"/>
      <c r="AG22" s="8">
        <v>0.8</v>
      </c>
      <c r="AH22" s="9">
        <v>0.77918279569892479</v>
      </c>
      <c r="AI22" s="8">
        <v>1.0259354838709676</v>
      </c>
      <c r="AJ22" s="9">
        <v>1.1120322580645159</v>
      </c>
      <c r="AK22" s="10">
        <f t="shared" si="5"/>
        <v>0.92928763440860207</v>
      </c>
      <c r="AL22" s="11"/>
      <c r="AM22" s="8">
        <v>0.71777777777777774</v>
      </c>
      <c r="AN22" s="9">
        <v>0.8481481481481481</v>
      </c>
      <c r="AO22" s="8">
        <v>1.0317888888888886</v>
      </c>
      <c r="AP22" s="9">
        <v>1.0156333333333336</v>
      </c>
      <c r="AQ22" s="10">
        <f t="shared" si="6"/>
        <v>0.90333703703703705</v>
      </c>
      <c r="AR22" s="11"/>
      <c r="AS22" s="8">
        <v>0.8301075268817204</v>
      </c>
      <c r="AT22" s="9">
        <v>0.81003584229390679</v>
      </c>
      <c r="AU22" s="8">
        <v>1.0151290322580646</v>
      </c>
      <c r="AV22" s="9">
        <v>1.030258064516129</v>
      </c>
      <c r="AW22" s="10">
        <f t="shared" si="7"/>
        <v>0.92138261648745523</v>
      </c>
      <c r="AX22" s="12"/>
      <c r="AY22" s="8">
        <v>0.78690476190476188</v>
      </c>
      <c r="AZ22" s="9">
        <v>0.81555555555555559</v>
      </c>
      <c r="BA22" s="8">
        <v>0.97422580645161305</v>
      </c>
      <c r="BB22" s="9">
        <v>1.0248064516129032</v>
      </c>
      <c r="BC22" s="10">
        <f t="shared" si="8"/>
        <v>0.90037314388120837</v>
      </c>
      <c r="BD22" s="13"/>
      <c r="BE22" s="14">
        <v>0.76616915422885568</v>
      </c>
      <c r="BF22" s="15">
        <v>0.80148148148148146</v>
      </c>
      <c r="BG22" s="14">
        <v>1.0044666666666666</v>
      </c>
      <c r="BH22" s="15">
        <v>0.9733666666666666</v>
      </c>
      <c r="BI22" s="10">
        <f t="shared" si="9"/>
        <v>0.88637099226091765</v>
      </c>
      <c r="BJ22" s="12"/>
      <c r="BK22" s="14">
        <v>0.72846715328467149</v>
      </c>
      <c r="BL22" s="15">
        <v>0.84874551971326162</v>
      </c>
      <c r="BM22" s="14">
        <v>0.96990322580645172</v>
      </c>
      <c r="BN22" s="15">
        <v>1.0151290322580646</v>
      </c>
      <c r="BO22" s="10">
        <f t="shared" si="10"/>
        <v>0.89056123276561239</v>
      </c>
    </row>
    <row r="23" spans="1:67" x14ac:dyDescent="0.25">
      <c r="A23" s="62" t="s">
        <v>55</v>
      </c>
      <c r="B23" s="17" t="s">
        <v>6</v>
      </c>
      <c r="C23" s="8">
        <v>1.0758623655913981</v>
      </c>
      <c r="D23" s="9">
        <v>1.1751756272401432</v>
      </c>
      <c r="E23" s="8">
        <v>0.99502688172043019</v>
      </c>
      <c r="F23" s="9">
        <v>1.0129005376344087</v>
      </c>
      <c r="G23" s="10">
        <f t="shared" si="0"/>
        <v>1.0647413530465952</v>
      </c>
      <c r="H23" s="11"/>
      <c r="I23" s="8">
        <v>1.1278761904761905</v>
      </c>
      <c r="J23" s="9">
        <v>1.2028531746031745</v>
      </c>
      <c r="K23" s="8">
        <v>1.0125</v>
      </c>
      <c r="L23" s="9">
        <v>1.0200892857142858</v>
      </c>
      <c r="M23" s="10">
        <f t="shared" si="1"/>
        <v>1.0908296626984126</v>
      </c>
      <c r="N23" s="11"/>
      <c r="O23" s="8">
        <v>1.0934394265232972</v>
      </c>
      <c r="P23" s="9">
        <v>1.1780657108721624</v>
      </c>
      <c r="Q23" s="8">
        <v>1.0668064516129034</v>
      </c>
      <c r="R23" s="9">
        <v>1.0830645161290322</v>
      </c>
      <c r="S23" s="10">
        <f t="shared" si="2"/>
        <v>1.1053440262843488</v>
      </c>
      <c r="T23" s="11"/>
      <c r="U23" s="8">
        <v>0.91121863799283176</v>
      </c>
      <c r="V23" s="9">
        <v>0.93201433691756275</v>
      </c>
      <c r="W23" s="8">
        <v>1.0574301075268822</v>
      </c>
      <c r="X23" s="9">
        <v>1.3665806451612899</v>
      </c>
      <c r="Y23" s="10">
        <f t="shared" si="3"/>
        <v>1.0668109318996417</v>
      </c>
      <c r="Z23" s="11"/>
      <c r="AA23" s="8">
        <v>1.1355407407407396</v>
      </c>
      <c r="AB23" s="9">
        <v>1.0030592592592569</v>
      </c>
      <c r="AC23" s="8">
        <v>1.0548666666666666</v>
      </c>
      <c r="AD23" s="9">
        <v>1.2716499999999999</v>
      </c>
      <c r="AE23" s="10">
        <f t="shared" si="4"/>
        <v>1.1162791666666658</v>
      </c>
      <c r="AF23" s="11"/>
      <c r="AG23" s="8">
        <v>0.99309534050179238</v>
      </c>
      <c r="AH23" s="9">
        <v>1.0032389486260456</v>
      </c>
      <c r="AI23" s="8">
        <v>0.98225806451612907</v>
      </c>
      <c r="AJ23" s="9">
        <v>1.0016129032258065</v>
      </c>
      <c r="AK23" s="10">
        <f t="shared" si="5"/>
        <v>0.99505131421744331</v>
      </c>
      <c r="AL23" s="11"/>
      <c r="AM23" s="8">
        <v>0.98497481481481497</v>
      </c>
      <c r="AN23" s="9">
        <v>0.95066172839505947</v>
      </c>
      <c r="AO23" s="8">
        <v>1.02</v>
      </c>
      <c r="AP23" s="9">
        <v>0.99347222222222231</v>
      </c>
      <c r="AQ23" s="10">
        <f t="shared" si="6"/>
        <v>0.98727719135802428</v>
      </c>
      <c r="AR23" s="11"/>
      <c r="AS23" s="8">
        <v>0.91791827956989236</v>
      </c>
      <c r="AT23" s="9">
        <v>0.98352090800477876</v>
      </c>
      <c r="AU23" s="8">
        <v>0.99919354838709673</v>
      </c>
      <c r="AV23" s="9">
        <v>0.99822580645161285</v>
      </c>
      <c r="AW23" s="10">
        <f t="shared" si="7"/>
        <v>0.97471463560334515</v>
      </c>
      <c r="AX23" s="12"/>
      <c r="AY23" s="8">
        <v>1.0118992592592595</v>
      </c>
      <c r="AZ23" s="9">
        <v>0.99472716049382481</v>
      </c>
      <c r="BA23" s="8">
        <v>0.97862903225806452</v>
      </c>
      <c r="BB23" s="9">
        <v>1.0334677419354839</v>
      </c>
      <c r="BC23" s="10">
        <f t="shared" si="8"/>
        <v>1.0046807984866581</v>
      </c>
      <c r="BD23" s="13"/>
      <c r="BE23" s="14">
        <v>1.0648113695090435</v>
      </c>
      <c r="BF23" s="15">
        <v>0.87918888888888891</v>
      </c>
      <c r="BG23" s="14">
        <v>0.97666666666666668</v>
      </c>
      <c r="BH23" s="15">
        <v>1.1256916666666665</v>
      </c>
      <c r="BI23" s="10">
        <f t="shared" si="9"/>
        <v>1.0115896479328164</v>
      </c>
      <c r="BJ23" s="12"/>
      <c r="BK23" s="14">
        <v>0.7992841880341881</v>
      </c>
      <c r="BL23" s="15">
        <v>0.92830250896057165</v>
      </c>
      <c r="BM23" s="14">
        <v>0.96545698924731171</v>
      </c>
      <c r="BN23" s="15">
        <v>0.83451612903225802</v>
      </c>
      <c r="BO23" s="10">
        <f t="shared" si="10"/>
        <v>0.88188995381858237</v>
      </c>
    </row>
    <row r="24" spans="1:67" x14ac:dyDescent="0.25">
      <c r="A24" s="64" t="s">
        <v>55</v>
      </c>
      <c r="B24" s="7" t="s">
        <v>9</v>
      </c>
      <c r="C24" s="8">
        <v>1.2326451612903226</v>
      </c>
      <c r="D24" s="9">
        <v>0.87992831541218675</v>
      </c>
      <c r="E24" s="8">
        <v>0.75075268817204244</v>
      </c>
      <c r="F24" s="9">
        <v>1.2029354838709676</v>
      </c>
      <c r="G24" s="10">
        <f t="shared" si="0"/>
        <v>1.0165654121863799</v>
      </c>
      <c r="H24" s="11"/>
      <c r="I24" s="8">
        <v>1.2507857142857142</v>
      </c>
      <c r="J24" s="9">
        <v>0.80198412698412702</v>
      </c>
      <c r="K24" s="8">
        <v>0.94357142857142873</v>
      </c>
      <c r="L24" s="9">
        <v>1.0564642857142856</v>
      </c>
      <c r="M24" s="10">
        <f t="shared" si="1"/>
        <v>1.0132013888888887</v>
      </c>
      <c r="N24" s="11"/>
      <c r="O24" s="8">
        <v>1.1541935483870969</v>
      </c>
      <c r="P24" s="9">
        <v>0.95123536439665468</v>
      </c>
      <c r="Q24" s="8">
        <v>1.0623978494623658</v>
      </c>
      <c r="R24" s="9">
        <v>1.0429677419354839</v>
      </c>
      <c r="S24" s="10">
        <f t="shared" si="2"/>
        <v>1.0526986260454003</v>
      </c>
      <c r="T24" s="11"/>
      <c r="U24" s="8">
        <v>0.90751493428912788</v>
      </c>
      <c r="V24" s="9">
        <v>1.2863655913978496</v>
      </c>
      <c r="W24" s="8">
        <v>0.99274193548387102</v>
      </c>
      <c r="X24" s="9">
        <v>2.1298387096774194</v>
      </c>
      <c r="Y24" s="10">
        <f t="shared" si="3"/>
        <v>1.3291152927120669</v>
      </c>
      <c r="Z24" s="11"/>
      <c r="AA24" s="8">
        <v>1.459362962962963</v>
      </c>
      <c r="AB24" s="9">
        <v>0.94671358024691366</v>
      </c>
      <c r="AC24" s="8">
        <v>1.2776444444444444</v>
      </c>
      <c r="AD24" s="9">
        <v>1.1179999999999999</v>
      </c>
      <c r="AE24" s="10">
        <f t="shared" si="4"/>
        <v>1.2004302469135801</v>
      </c>
      <c r="AF24" s="11"/>
      <c r="AG24" s="8">
        <v>1.0268888888888892</v>
      </c>
      <c r="AH24" s="9">
        <v>1.0367240143369176</v>
      </c>
      <c r="AI24" s="8">
        <v>0.94449462365591408</v>
      </c>
      <c r="AJ24" s="9">
        <v>1.4379892473118283</v>
      </c>
      <c r="AK24" s="10">
        <f t="shared" si="5"/>
        <v>1.1115241935483873</v>
      </c>
      <c r="AL24" s="11"/>
      <c r="AM24" s="8">
        <v>0.81248148148148158</v>
      </c>
      <c r="AN24" s="9">
        <v>0.85265185185185199</v>
      </c>
      <c r="AO24" s="8">
        <v>0.89711111111111141</v>
      </c>
      <c r="AP24" s="9">
        <v>1.0276666666666667</v>
      </c>
      <c r="AQ24" s="10">
        <f t="shared" si="6"/>
        <v>0.89747777777777793</v>
      </c>
      <c r="AR24" s="11"/>
      <c r="AS24" s="8">
        <v>1.095268817204301</v>
      </c>
      <c r="AT24" s="9">
        <v>1.0041314217443251</v>
      </c>
      <c r="AU24" s="8">
        <v>1.0025698924731183</v>
      </c>
      <c r="AV24" s="9">
        <v>1.0025806451612904</v>
      </c>
      <c r="AW24" s="10">
        <f t="shared" si="7"/>
        <v>1.0261376941457587</v>
      </c>
      <c r="AX24" s="12"/>
      <c r="AY24" s="8">
        <v>1.2611407407407405</v>
      </c>
      <c r="AZ24" s="9">
        <v>0.94187160493827171</v>
      </c>
      <c r="BA24" s="8">
        <v>0.92198924731182796</v>
      </c>
      <c r="BB24" s="9">
        <v>1.0428494623655915</v>
      </c>
      <c r="BC24" s="10">
        <f t="shared" si="8"/>
        <v>1.0419627638391078</v>
      </c>
      <c r="BD24" s="13"/>
      <c r="BE24" s="14">
        <v>1.1901084010840108</v>
      </c>
      <c r="BF24" s="15">
        <v>0.80257777777777783</v>
      </c>
      <c r="BG24" s="14">
        <v>1.0296333333333332</v>
      </c>
      <c r="BH24" s="15">
        <v>1.0803888888888888</v>
      </c>
      <c r="BI24" s="10">
        <f t="shared" si="9"/>
        <v>1.0256771002710026</v>
      </c>
      <c r="BJ24" s="12"/>
      <c r="BK24" s="14">
        <v>1.3095185185185185</v>
      </c>
      <c r="BL24" s="15">
        <v>0.68974432497013149</v>
      </c>
      <c r="BM24" s="14">
        <v>0.96094623655913969</v>
      </c>
      <c r="BN24" s="15">
        <v>1.4177741935483865</v>
      </c>
      <c r="BO24" s="10">
        <f t="shared" si="10"/>
        <v>1.0944958183990441</v>
      </c>
    </row>
    <row r="25" spans="1:67" x14ac:dyDescent="0.25">
      <c r="A25" s="62" t="s">
        <v>55</v>
      </c>
      <c r="B25" s="17" t="s">
        <v>11</v>
      </c>
      <c r="C25" s="8">
        <v>1.5523297491039425</v>
      </c>
      <c r="D25" s="9">
        <v>1.2885232974910397</v>
      </c>
      <c r="E25" s="8">
        <v>0.96451612903225803</v>
      </c>
      <c r="F25" s="9">
        <v>1.0064516129032257</v>
      </c>
      <c r="G25" s="10">
        <f t="shared" si="0"/>
        <v>1.2029551971326164</v>
      </c>
      <c r="H25" s="11"/>
      <c r="I25" s="8">
        <v>1.4820952380952381</v>
      </c>
      <c r="J25" s="9">
        <v>1.0602857142857143</v>
      </c>
      <c r="K25" s="8">
        <v>1.0404642857142856</v>
      </c>
      <c r="L25" s="9">
        <v>1.1571428571428573</v>
      </c>
      <c r="M25" s="10">
        <f t="shared" si="1"/>
        <v>1.1849970238095238</v>
      </c>
      <c r="N25" s="11"/>
      <c r="O25" s="8">
        <v>1.6877849462365591</v>
      </c>
      <c r="P25" s="9">
        <v>0.85769175627240124</v>
      </c>
      <c r="Q25" s="8">
        <v>0.9</v>
      </c>
      <c r="R25" s="9">
        <v>0.95967741935483875</v>
      </c>
      <c r="S25" s="10">
        <f t="shared" si="2"/>
        <v>1.1012885304659497</v>
      </c>
      <c r="T25" s="11"/>
      <c r="U25" s="8">
        <v>0.79490800477897228</v>
      </c>
      <c r="V25" s="9">
        <v>1.1783154121863766</v>
      </c>
      <c r="W25" s="8">
        <v>0.55161290322580647</v>
      </c>
      <c r="X25" s="9">
        <v>2.4080645161290324</v>
      </c>
      <c r="Y25" s="10">
        <f t="shared" si="3"/>
        <v>1.2332252090800471</v>
      </c>
      <c r="Z25" s="11"/>
      <c r="AA25" s="8">
        <v>1.7732888888888894</v>
      </c>
      <c r="AB25" s="9">
        <v>1.1988518518518518</v>
      </c>
      <c r="AC25" s="8">
        <v>1.0733333333333333</v>
      </c>
      <c r="AD25" s="9">
        <v>0.99833333333333329</v>
      </c>
      <c r="AE25" s="10">
        <f t="shared" si="4"/>
        <v>1.2609518518518519</v>
      </c>
      <c r="AF25" s="11"/>
      <c r="AG25" s="8">
        <v>1.0676917562724015</v>
      </c>
      <c r="AH25" s="9">
        <v>1.0361577060931899</v>
      </c>
      <c r="AI25" s="8">
        <v>1.0430107526881722</v>
      </c>
      <c r="AJ25" s="9">
        <v>1.0338709677419355</v>
      </c>
      <c r="AK25" s="10">
        <f t="shared" si="5"/>
        <v>1.0451827956989248</v>
      </c>
      <c r="AL25" s="11"/>
      <c r="AM25" s="8">
        <v>0.85591851851851852</v>
      </c>
      <c r="AN25" s="9">
        <v>1.1351777777777774</v>
      </c>
      <c r="AO25" s="8">
        <v>0.82833333333333337</v>
      </c>
      <c r="AP25" s="9">
        <v>0.875</v>
      </c>
      <c r="AQ25" s="10">
        <f t="shared" si="6"/>
        <v>0.92360740740740732</v>
      </c>
      <c r="AR25" s="11"/>
      <c r="AS25" s="8">
        <v>1.1981075268817205</v>
      </c>
      <c r="AT25" s="9">
        <v>0.9945519713261648</v>
      </c>
      <c r="AU25" s="8">
        <v>1.0398387096774193</v>
      </c>
      <c r="AV25" s="9">
        <v>1.0510645161290322</v>
      </c>
      <c r="AW25" s="10">
        <f t="shared" si="7"/>
        <v>1.0708906810035843</v>
      </c>
      <c r="AX25" s="12"/>
      <c r="AY25" s="8">
        <v>1.0544074074074072</v>
      </c>
      <c r="AZ25" s="9">
        <v>0.65695555555555551</v>
      </c>
      <c r="BA25" s="8">
        <v>1.05</v>
      </c>
      <c r="BB25" s="9">
        <v>1.05</v>
      </c>
      <c r="BC25" s="10">
        <f t="shared" si="8"/>
        <v>0.95284074074074065</v>
      </c>
      <c r="BD25" s="13"/>
      <c r="BE25" s="14">
        <v>0.62050793650793656</v>
      </c>
      <c r="BF25" s="15">
        <v>0.22647407407407419</v>
      </c>
      <c r="BG25" s="14">
        <v>1.0517000000000001</v>
      </c>
      <c r="BH25" s="15">
        <v>1.0517000000000001</v>
      </c>
      <c r="BI25" s="10">
        <f t="shared" si="9"/>
        <v>0.73759550264550278</v>
      </c>
      <c r="BJ25" s="12"/>
      <c r="BK25" s="14">
        <v>0.65310052910052885</v>
      </c>
      <c r="BL25" s="15">
        <v>0.27463799283154122</v>
      </c>
      <c r="BM25" s="14">
        <v>1.0161290322580645</v>
      </c>
      <c r="BN25" s="15">
        <v>0.52500000000000002</v>
      </c>
      <c r="BO25" s="10">
        <f t="shared" si="10"/>
        <v>0.61721688854753365</v>
      </c>
    </row>
    <row r="26" spans="1:67" x14ac:dyDescent="0.25">
      <c r="A26" s="62" t="s">
        <v>55</v>
      </c>
      <c r="B26" s="17" t="s">
        <v>13</v>
      </c>
      <c r="C26" s="8">
        <v>1.1257968936678613</v>
      </c>
      <c r="D26" s="9">
        <v>0.93610673038629977</v>
      </c>
      <c r="E26" s="8">
        <v>1.0593010752688172</v>
      </c>
      <c r="F26" s="9">
        <v>0.97029569892473111</v>
      </c>
      <c r="G26" s="10">
        <f t="shared" si="0"/>
        <v>1.0228750995619276</v>
      </c>
      <c r="H26" s="11"/>
      <c r="I26" s="8">
        <v>1.1927460317460319</v>
      </c>
      <c r="J26" s="9">
        <v>0.95800529100529086</v>
      </c>
      <c r="K26" s="8">
        <v>1.0089285714285714</v>
      </c>
      <c r="L26" s="9">
        <v>1.0035714285714286</v>
      </c>
      <c r="M26" s="10">
        <f t="shared" si="1"/>
        <v>1.0408128306878308</v>
      </c>
      <c r="N26" s="11"/>
      <c r="O26" s="8">
        <v>1.2449988052568703</v>
      </c>
      <c r="P26" s="9">
        <v>0.97291278375149326</v>
      </c>
      <c r="Q26" s="8">
        <v>1.1017741935483871</v>
      </c>
      <c r="R26" s="9">
        <v>1.1456236559139785</v>
      </c>
      <c r="S26" s="10">
        <f t="shared" si="2"/>
        <v>1.1163273596176824</v>
      </c>
      <c r="T26" s="11"/>
      <c r="U26" s="8">
        <v>0.76059737156511376</v>
      </c>
      <c r="V26" s="9">
        <v>1.24536917562724</v>
      </c>
      <c r="W26" s="8">
        <v>0.93854301075268798</v>
      </c>
      <c r="X26" s="9">
        <v>1.8736774193548389</v>
      </c>
      <c r="Y26" s="10">
        <f t="shared" si="3"/>
        <v>1.20454674432497</v>
      </c>
      <c r="Z26" s="11"/>
      <c r="AA26" s="8">
        <v>1.2246567901234588</v>
      </c>
      <c r="AB26" s="9">
        <v>1.0208905349794206</v>
      </c>
      <c r="AC26" s="8">
        <v>1.007611111111111</v>
      </c>
      <c r="AD26" s="9">
        <v>1.1670277777777778</v>
      </c>
      <c r="AE26" s="10">
        <f t="shared" si="4"/>
        <v>1.1050465534979419</v>
      </c>
      <c r="AF26" s="11"/>
      <c r="AG26" s="8">
        <v>0.97405017921146952</v>
      </c>
      <c r="AH26" s="9">
        <v>0.97185663082437368</v>
      </c>
      <c r="AI26" s="8">
        <v>1.0166666666666668</v>
      </c>
      <c r="AJ26" s="9">
        <v>1.0551612903225807</v>
      </c>
      <c r="AK26" s="10">
        <f t="shared" si="5"/>
        <v>1.0044336917562728</v>
      </c>
      <c r="AL26" s="11"/>
      <c r="AM26" s="8">
        <v>0.96922469135802503</v>
      </c>
      <c r="AN26" s="9">
        <v>0.97626666666666395</v>
      </c>
      <c r="AO26" s="8">
        <v>0.95166666666666666</v>
      </c>
      <c r="AP26" s="9">
        <v>0.97174999999999989</v>
      </c>
      <c r="AQ26" s="10">
        <f t="shared" si="6"/>
        <v>0.96722700617283897</v>
      </c>
      <c r="AR26" s="11"/>
      <c r="AS26" s="8">
        <v>0.97665949820788522</v>
      </c>
      <c r="AT26" s="9">
        <v>0.98972043010752675</v>
      </c>
      <c r="AU26" s="8">
        <v>1.0082688172043008</v>
      </c>
      <c r="AV26" s="9">
        <v>1.000752688172043</v>
      </c>
      <c r="AW26" s="10">
        <f t="shared" si="7"/>
        <v>0.99385035842293901</v>
      </c>
      <c r="AX26" s="12"/>
      <c r="AY26" s="8">
        <v>0.95630123456790161</v>
      </c>
      <c r="AZ26" s="9">
        <v>1.1259308641975285</v>
      </c>
      <c r="BA26" s="8">
        <v>0.97435483870967732</v>
      </c>
      <c r="BB26" s="9">
        <v>1.3561827956989245</v>
      </c>
      <c r="BC26" s="10">
        <f t="shared" si="8"/>
        <v>1.1031924332935079</v>
      </c>
      <c r="BD26" s="13"/>
      <c r="BE26" s="14">
        <v>0.91025793650793718</v>
      </c>
      <c r="BF26" s="15">
        <v>1.018251851851852</v>
      </c>
      <c r="BG26" s="14">
        <v>0.98277777777777786</v>
      </c>
      <c r="BH26" s="15">
        <v>1.3047222222222223</v>
      </c>
      <c r="BI26" s="10">
        <f t="shared" si="9"/>
        <v>1.0540024470899474</v>
      </c>
      <c r="BJ26" s="12"/>
      <c r="BK26" s="14">
        <v>0.86307632850241633</v>
      </c>
      <c r="BL26" s="15">
        <v>1.0299402628434875</v>
      </c>
      <c r="BM26" s="14">
        <v>0.90912903225806452</v>
      </c>
      <c r="BN26" s="15">
        <v>1.2563225806451612</v>
      </c>
      <c r="BO26" s="10">
        <f t="shared" si="10"/>
        <v>1.0146170510622823</v>
      </c>
    </row>
    <row r="27" spans="1:67" x14ac:dyDescent="0.25">
      <c r="A27" s="62" t="s">
        <v>55</v>
      </c>
      <c r="B27" s="17" t="s">
        <v>16</v>
      </c>
      <c r="C27" s="8">
        <v>1.3813620071684591</v>
      </c>
      <c r="D27" s="9">
        <v>1.6495990836197028</v>
      </c>
      <c r="E27" s="8">
        <v>1.05</v>
      </c>
      <c r="F27" s="9">
        <v>1.0580645161290323</v>
      </c>
      <c r="G27" s="10">
        <f t="shared" si="0"/>
        <v>1.2847564017292985</v>
      </c>
      <c r="H27" s="11"/>
      <c r="I27" s="8">
        <v>1.7796190476190477</v>
      </c>
      <c r="J27" s="9">
        <v>1.0884848484848486</v>
      </c>
      <c r="K27" s="8">
        <v>1.1285714285714286</v>
      </c>
      <c r="L27" s="9">
        <v>1.0964285714285715</v>
      </c>
      <c r="M27" s="10">
        <f t="shared" si="1"/>
        <v>1.273275974025974</v>
      </c>
      <c r="N27" s="11"/>
      <c r="O27" s="8">
        <v>1.7487455197132618</v>
      </c>
      <c r="P27" s="9">
        <v>1.3407560137457046</v>
      </c>
      <c r="Q27" s="8">
        <v>1.0935483870967742</v>
      </c>
      <c r="R27" s="9">
        <v>1.0741935483870968</v>
      </c>
      <c r="S27" s="10">
        <f t="shared" si="2"/>
        <v>1.3143108672357093</v>
      </c>
      <c r="T27" s="11"/>
      <c r="U27" s="8">
        <v>1.4802652329749106</v>
      </c>
      <c r="V27" s="9">
        <v>1.0156702508960571</v>
      </c>
      <c r="W27" s="8">
        <v>1.0456989247311828</v>
      </c>
      <c r="X27" s="9">
        <v>1.0806451612903227</v>
      </c>
      <c r="Y27" s="10">
        <f t="shared" si="3"/>
        <v>1.1555698924731184</v>
      </c>
      <c r="Z27" s="11"/>
      <c r="AA27" s="8">
        <v>1.7722222222222221</v>
      </c>
      <c r="AB27" s="9">
        <v>0.97089855072463782</v>
      </c>
      <c r="AC27" s="8">
        <v>1.1333333333333333</v>
      </c>
      <c r="AD27" s="9">
        <v>1.0649999999999999</v>
      </c>
      <c r="AE27" s="10">
        <f t="shared" si="4"/>
        <v>1.2353635265700484</v>
      </c>
      <c r="AF27" s="11"/>
      <c r="AG27" s="8">
        <v>1.2805161290322582</v>
      </c>
      <c r="AH27" s="9">
        <v>1.0173198653198652</v>
      </c>
      <c r="AI27" s="8">
        <v>1.0903225806451613</v>
      </c>
      <c r="AJ27" s="9">
        <v>1.2387096774193549</v>
      </c>
      <c r="AK27" s="10">
        <f t="shared" si="5"/>
        <v>1.1567170631041599</v>
      </c>
      <c r="AL27" s="11"/>
      <c r="AM27" s="8">
        <v>1.393288888888889</v>
      </c>
      <c r="AN27" s="9">
        <v>0.86447719298245618</v>
      </c>
      <c r="AO27" s="8">
        <v>0.91</v>
      </c>
      <c r="AP27" s="9">
        <v>1.0066666666666666</v>
      </c>
      <c r="AQ27" s="10">
        <f t="shared" si="6"/>
        <v>1.0436081871345031</v>
      </c>
      <c r="AR27" s="11"/>
      <c r="AS27" s="8">
        <v>1.0181505376344087</v>
      </c>
      <c r="AT27" s="9">
        <v>0.90581333333333336</v>
      </c>
      <c r="AU27" s="8">
        <v>0.98064516129032253</v>
      </c>
      <c r="AV27" s="9">
        <v>1</v>
      </c>
      <c r="AW27" s="10">
        <f t="shared" si="7"/>
        <v>0.97615225806451611</v>
      </c>
      <c r="AX27" s="12"/>
      <c r="AY27" s="8">
        <v>1.1133333333333333</v>
      </c>
      <c r="AZ27" s="9">
        <v>1.0776666666666668</v>
      </c>
      <c r="BA27" s="8">
        <v>1.064516129032258</v>
      </c>
      <c r="BB27" s="9">
        <v>1.2112903225806451</v>
      </c>
      <c r="BC27" s="10">
        <f t="shared" si="8"/>
        <v>1.1167016129032257</v>
      </c>
      <c r="BD27" s="13"/>
      <c r="BE27" s="14">
        <v>1.0052845528455285</v>
      </c>
      <c r="BF27" s="15">
        <v>0.87059649122807015</v>
      </c>
      <c r="BG27" s="14">
        <v>1.1133333333333333</v>
      </c>
      <c r="BH27" s="15">
        <v>1.2066666666666668</v>
      </c>
      <c r="BI27" s="10">
        <f t="shared" si="9"/>
        <v>1.0489702610183997</v>
      </c>
      <c r="BJ27" s="12"/>
      <c r="BK27" s="14">
        <v>0.8618730158730159</v>
      </c>
      <c r="BL27" s="15">
        <v>0.88439862542955339</v>
      </c>
      <c r="BM27" s="14">
        <v>1.0193548387096774</v>
      </c>
      <c r="BN27" s="15">
        <v>0.99354838709677418</v>
      </c>
      <c r="BO27" s="10">
        <f t="shared" si="10"/>
        <v>0.93979371677725532</v>
      </c>
    </row>
    <row r="28" spans="1:67" x14ac:dyDescent="0.25">
      <c r="A28" s="62" t="s">
        <v>55</v>
      </c>
      <c r="B28" s="17" t="s">
        <v>18</v>
      </c>
      <c r="C28" s="8">
        <v>0.84463393626184302</v>
      </c>
      <c r="D28" s="9">
        <v>0.94111949685534568</v>
      </c>
      <c r="E28" s="8">
        <v>0.93803225806451618</v>
      </c>
      <c r="F28" s="9">
        <v>1.0061612903225805</v>
      </c>
      <c r="G28" s="10">
        <f t="shared" si="0"/>
        <v>0.93248674537607146</v>
      </c>
      <c r="H28" s="11"/>
      <c r="I28" s="8">
        <v>0.81339080459770108</v>
      </c>
      <c r="J28" s="9">
        <v>0.93162499999999993</v>
      </c>
      <c r="K28" s="8">
        <v>1.1396071428571435</v>
      </c>
      <c r="L28" s="9">
        <v>0.95525000000000004</v>
      </c>
      <c r="M28" s="10">
        <f t="shared" si="1"/>
        <v>0.95996823686371113</v>
      </c>
      <c r="N28" s="11"/>
      <c r="O28" s="8">
        <v>0.90292013888888889</v>
      </c>
      <c r="P28" s="9">
        <v>1.0341554512258737</v>
      </c>
      <c r="Q28" s="8">
        <v>1.0348064516129032</v>
      </c>
      <c r="R28" s="9">
        <v>1.102741935483871</v>
      </c>
      <c r="S28" s="10">
        <f t="shared" si="2"/>
        <v>1.0186559943028841</v>
      </c>
      <c r="T28" s="11"/>
      <c r="U28" s="8">
        <v>1.3</v>
      </c>
      <c r="V28" s="9">
        <v>0.78996415770609318</v>
      </c>
      <c r="W28" s="8">
        <v>1.0280107526881723</v>
      </c>
      <c r="X28" s="9">
        <v>1.0549354838709679</v>
      </c>
      <c r="Y28" s="10">
        <f t="shared" si="3"/>
        <v>1.0432275985663084</v>
      </c>
      <c r="Z28" s="11"/>
      <c r="AA28" s="8">
        <v>1.1621863799283161</v>
      </c>
      <c r="AB28" s="9">
        <v>1.0312081984897514</v>
      </c>
      <c r="AC28" s="8">
        <v>1.4776000000000002</v>
      </c>
      <c r="AD28" s="9">
        <v>1.4008500000000002</v>
      </c>
      <c r="AE28" s="10">
        <f t="shared" si="4"/>
        <v>1.2679611446045169</v>
      </c>
      <c r="AF28" s="11"/>
      <c r="AG28" s="8">
        <v>0.86681597222222218</v>
      </c>
      <c r="AH28" s="9">
        <v>0.91979342723004687</v>
      </c>
      <c r="AI28" s="8">
        <v>1.0455376344086023</v>
      </c>
      <c r="AJ28" s="9">
        <v>1.0663225806451613</v>
      </c>
      <c r="AK28" s="10">
        <f t="shared" si="5"/>
        <v>0.97461740362650817</v>
      </c>
      <c r="AL28" s="11"/>
      <c r="AM28" s="8">
        <v>0.86599999999999999</v>
      </c>
      <c r="AN28" s="9">
        <v>0.94730623306232986</v>
      </c>
      <c r="AO28" s="8">
        <v>1.0608666666666668</v>
      </c>
      <c r="AP28" s="9">
        <v>1.2035666666666671</v>
      </c>
      <c r="AQ28" s="10">
        <f t="shared" si="6"/>
        <v>1.019434891598916</v>
      </c>
      <c r="AR28" s="11"/>
      <c r="AS28" s="8">
        <v>0.84879861111111132</v>
      </c>
      <c r="AT28" s="9">
        <v>1.0073427230046947</v>
      </c>
      <c r="AU28" s="8">
        <v>1.0831290322580649</v>
      </c>
      <c r="AV28" s="9">
        <v>1.5658118279569904</v>
      </c>
      <c r="AW28" s="10">
        <f t="shared" si="7"/>
        <v>1.1262705485827154</v>
      </c>
      <c r="AX28" s="12"/>
      <c r="AY28" s="8">
        <v>0.91499283154121835</v>
      </c>
      <c r="AZ28" s="9">
        <v>0.91986192017259927</v>
      </c>
      <c r="BA28" s="8">
        <v>1.0455376344086023</v>
      </c>
      <c r="BB28" s="9">
        <v>0.95402150537634411</v>
      </c>
      <c r="BC28" s="10">
        <f t="shared" si="8"/>
        <v>0.95860347287469105</v>
      </c>
      <c r="BD28" s="13"/>
      <c r="BE28" s="14">
        <v>0.83824353120243555</v>
      </c>
      <c r="BF28" s="15">
        <v>0.81135490830636459</v>
      </c>
      <c r="BG28" s="14">
        <v>1.060888888888889</v>
      </c>
      <c r="BH28" s="15">
        <v>1.0609333333333333</v>
      </c>
      <c r="BI28" s="10">
        <f t="shared" si="9"/>
        <v>0.9428551654327556</v>
      </c>
      <c r="BJ28" s="12"/>
      <c r="BK28" s="14">
        <v>0.82494063926940664</v>
      </c>
      <c r="BL28" s="15">
        <v>0.89499641577060962</v>
      </c>
      <c r="BM28" s="14">
        <v>0.49324193548387085</v>
      </c>
      <c r="BN28" s="15">
        <v>1.0018870967741937</v>
      </c>
      <c r="BO28" s="10">
        <f t="shared" si="10"/>
        <v>0.80376652182452024</v>
      </c>
    </row>
    <row r="29" spans="1:67" x14ac:dyDescent="0.25">
      <c r="A29" s="62" t="s">
        <v>55</v>
      </c>
      <c r="B29" s="17" t="s">
        <v>22</v>
      </c>
      <c r="C29" s="8">
        <v>0.98376344086021494</v>
      </c>
      <c r="D29" s="9">
        <v>0.88210922787193968</v>
      </c>
      <c r="E29" s="8">
        <v>0.9910752688172042</v>
      </c>
      <c r="F29" s="9">
        <v>1.0503548387096771</v>
      </c>
      <c r="G29" s="10">
        <f t="shared" si="0"/>
        <v>0.97682569406475905</v>
      </c>
      <c r="H29" s="11"/>
      <c r="I29" s="8">
        <v>0.98828174603174601</v>
      </c>
      <c r="J29" s="9">
        <v>0.93137222222222216</v>
      </c>
      <c r="K29" s="8">
        <v>0.9820714285714286</v>
      </c>
      <c r="L29" s="9">
        <v>1.0370535714285716</v>
      </c>
      <c r="M29" s="10">
        <f t="shared" si="1"/>
        <v>0.98469474206349217</v>
      </c>
      <c r="N29" s="11"/>
      <c r="O29" s="8">
        <v>1.0217383512544804</v>
      </c>
      <c r="P29" s="9">
        <v>1.0911462649089767</v>
      </c>
      <c r="Q29" s="8">
        <v>1.1047741935483872</v>
      </c>
      <c r="R29" s="9">
        <v>1.38597311827957</v>
      </c>
      <c r="S29" s="10">
        <f t="shared" si="2"/>
        <v>1.1509079819978536</v>
      </c>
      <c r="T29" s="11"/>
      <c r="U29" s="8">
        <v>1.0329749103942651</v>
      </c>
      <c r="V29" s="9">
        <v>0.72007168458781357</v>
      </c>
      <c r="W29" s="8">
        <v>1.0043225806451614</v>
      </c>
      <c r="X29" s="9">
        <v>1.0646774193548387</v>
      </c>
      <c r="Y29" s="10">
        <f t="shared" si="3"/>
        <v>0.95551164874551975</v>
      </c>
      <c r="Z29" s="11"/>
      <c r="AA29" s="8">
        <v>1.0469444444444447</v>
      </c>
      <c r="AB29" s="9">
        <v>0.9877235142118862</v>
      </c>
      <c r="AC29" s="8">
        <v>1.1554666666666666</v>
      </c>
      <c r="AD29" s="9">
        <v>1.3094333333333334</v>
      </c>
      <c r="AE29" s="10">
        <f t="shared" si="4"/>
        <v>1.1248919896640828</v>
      </c>
      <c r="AF29" s="11"/>
      <c r="AG29" s="8">
        <v>0.93422939068100364</v>
      </c>
      <c r="AH29" s="9">
        <v>0.96484369114877588</v>
      </c>
      <c r="AI29" s="8">
        <v>1.0374838709677419</v>
      </c>
      <c r="AJ29" s="9">
        <v>1.4392419354838708</v>
      </c>
      <c r="AK29" s="10">
        <f t="shared" si="5"/>
        <v>1.093949722070348</v>
      </c>
      <c r="AL29" s="11"/>
      <c r="AM29" s="8">
        <v>0.86771481481481461</v>
      </c>
      <c r="AN29" s="9">
        <v>1.0290604288499028</v>
      </c>
      <c r="AO29" s="8">
        <v>0.99157777777777822</v>
      </c>
      <c r="AP29" s="9">
        <v>1.1807166666666671</v>
      </c>
      <c r="AQ29" s="10">
        <f t="shared" si="6"/>
        <v>1.0172674220272908</v>
      </c>
      <c r="AR29" s="11"/>
      <c r="AS29" s="8">
        <v>0.87849103942652329</v>
      </c>
      <c r="AT29" s="9">
        <v>0.97216572504708099</v>
      </c>
      <c r="AU29" s="8">
        <v>1.0041827956989249</v>
      </c>
      <c r="AV29" s="9">
        <v>1.057698924731183</v>
      </c>
      <c r="AW29" s="10">
        <f t="shared" si="7"/>
        <v>0.97813462122592798</v>
      </c>
      <c r="AX29" s="12"/>
      <c r="AY29" s="8">
        <v>0.91351481481481445</v>
      </c>
      <c r="AZ29" s="9">
        <v>0.86303100775193797</v>
      </c>
      <c r="BA29" s="8">
        <v>0.9572258064516127</v>
      </c>
      <c r="BB29" s="9">
        <v>1.0525537634408608</v>
      </c>
      <c r="BC29" s="10">
        <f t="shared" si="8"/>
        <v>0.94658134811480654</v>
      </c>
      <c r="BD29" s="13"/>
      <c r="BE29" s="14">
        <v>0.81502347417840371</v>
      </c>
      <c r="BF29" s="15">
        <v>0.84221962313190368</v>
      </c>
      <c r="BG29" s="14">
        <v>0.99156666666666671</v>
      </c>
      <c r="BH29" s="15">
        <v>1.0007666666666668</v>
      </c>
      <c r="BI29" s="10">
        <f t="shared" si="9"/>
        <v>0.91239410766091023</v>
      </c>
      <c r="BJ29" s="12"/>
      <c r="BK29" s="14">
        <v>0.75538812785388121</v>
      </c>
      <c r="BL29" s="15">
        <v>0.79317562724014334</v>
      </c>
      <c r="BM29" s="14">
        <v>0.94351612903225812</v>
      </c>
      <c r="BN29" s="15">
        <v>0.99190322580645196</v>
      </c>
      <c r="BO29" s="10">
        <f t="shared" si="10"/>
        <v>0.87099577748318369</v>
      </c>
    </row>
    <row r="30" spans="1:67" x14ac:dyDescent="0.25">
      <c r="A30" s="62" t="s">
        <v>55</v>
      </c>
      <c r="B30" s="17" t="s">
        <v>59</v>
      </c>
      <c r="C30" s="8">
        <v>1.0913978494623655</v>
      </c>
      <c r="D30" s="9">
        <v>1.0222222222222221</v>
      </c>
      <c r="E30" s="8">
        <v>1.0080322580645162</v>
      </c>
      <c r="F30" s="9">
        <v>0.98654838709677417</v>
      </c>
      <c r="G30" s="10">
        <f t="shared" si="0"/>
        <v>1.0270501792114695</v>
      </c>
      <c r="H30" s="11"/>
      <c r="I30" s="8">
        <v>1.2519523809523811</v>
      </c>
      <c r="J30" s="9">
        <v>1.1165000000000003</v>
      </c>
      <c r="K30" s="8">
        <v>1.0547678571428569</v>
      </c>
      <c r="L30" s="9">
        <v>1.0444642857142858</v>
      </c>
      <c r="M30" s="10">
        <f t="shared" si="1"/>
        <v>1.116921130952381</v>
      </c>
      <c r="N30" s="11"/>
      <c r="O30" s="8">
        <v>1.3641612903225808</v>
      </c>
      <c r="P30" s="9">
        <v>1.0554193548387096</v>
      </c>
      <c r="Q30" s="8">
        <v>0.9395</v>
      </c>
      <c r="R30" s="9">
        <v>1.1208064516129033</v>
      </c>
      <c r="S30" s="10">
        <f t="shared" si="2"/>
        <v>1.1199717741935484</v>
      </c>
      <c r="T30" s="11"/>
      <c r="U30" s="8">
        <v>1.2013611111111109</v>
      </c>
      <c r="V30" s="9">
        <v>0.90877777777777768</v>
      </c>
      <c r="W30" s="8">
        <v>0.7742916666666666</v>
      </c>
      <c r="X30" s="9">
        <v>0.76875000000000004</v>
      </c>
      <c r="Y30" s="10">
        <f t="shared" si="3"/>
        <v>0.9132951388888888</v>
      </c>
      <c r="Z30" s="11"/>
      <c r="AA30" s="8">
        <v>1.238</v>
      </c>
      <c r="AB30" s="9">
        <v>1.3009999999999999</v>
      </c>
      <c r="AC30" s="8">
        <v>1.0409999999999999</v>
      </c>
      <c r="AD30" s="9">
        <v>1.4121166666666682</v>
      </c>
      <c r="AE30" s="10">
        <f t="shared" si="4"/>
        <v>1.248029166666667</v>
      </c>
      <c r="AF30" s="11"/>
      <c r="AG30" s="8">
        <v>1.2040967741935487</v>
      </c>
      <c r="AH30" s="9">
        <v>1.0701577060931899</v>
      </c>
      <c r="AI30" s="8">
        <v>1.0736290322580646</v>
      </c>
      <c r="AJ30" s="9">
        <v>1.4230483870967749</v>
      </c>
      <c r="AK30" s="10">
        <f t="shared" si="5"/>
        <v>1.1927329749103945</v>
      </c>
      <c r="AL30" s="11"/>
      <c r="AM30" s="8">
        <v>1.2381962962962965</v>
      </c>
      <c r="AN30" s="9">
        <v>1.3005259259259254</v>
      </c>
      <c r="AO30" s="8">
        <v>1.041366666666667</v>
      </c>
      <c r="AP30" s="9">
        <v>1.4121166666666682</v>
      </c>
      <c r="AQ30" s="10">
        <f t="shared" si="6"/>
        <v>1.2480513888888893</v>
      </c>
      <c r="AR30" s="11"/>
      <c r="AS30" s="8">
        <v>1.226086021505377</v>
      </c>
      <c r="AT30" s="9">
        <v>1.4958064516129024</v>
      </c>
      <c r="AU30" s="8">
        <v>1.4055161290322595</v>
      </c>
      <c r="AV30" s="9">
        <v>1.0186129032258064</v>
      </c>
      <c r="AW30" s="10">
        <f t="shared" si="7"/>
        <v>1.2865053763440861</v>
      </c>
      <c r="AX30" s="12"/>
      <c r="AY30" s="8">
        <v>1.432344444444444</v>
      </c>
      <c r="AZ30" s="9">
        <v>1.6877037037037028</v>
      </c>
      <c r="BA30" s="8">
        <v>1.4565806451612924</v>
      </c>
      <c r="BB30" s="9">
        <v>1.3384516129032273</v>
      </c>
      <c r="BC30" s="10">
        <f t="shared" si="8"/>
        <v>1.4787701015531667</v>
      </c>
      <c r="BD30" s="13"/>
      <c r="BE30" s="14">
        <v>1.3190610328638497</v>
      </c>
      <c r="BF30" s="15">
        <v>1.283911111111111</v>
      </c>
      <c r="BG30" s="14">
        <v>1.5606666666666689</v>
      </c>
      <c r="BH30" s="15">
        <v>1.3483500000000013</v>
      </c>
      <c r="BI30" s="10">
        <f t="shared" si="9"/>
        <v>1.3779972026604077</v>
      </c>
      <c r="BJ30" s="12"/>
      <c r="BK30" s="14">
        <v>1.0992054794520547</v>
      </c>
      <c r="BL30" s="15">
        <v>1.0430537634408605</v>
      </c>
      <c r="BM30" s="14">
        <v>1.154274193548388</v>
      </c>
      <c r="BN30" s="15">
        <v>0.98909677419354858</v>
      </c>
      <c r="BO30" s="10">
        <f t="shared" si="10"/>
        <v>1.071407552658713</v>
      </c>
    </row>
    <row r="31" spans="1:67" x14ac:dyDescent="0.25">
      <c r="A31" s="62" t="s">
        <v>55</v>
      </c>
      <c r="B31" s="17" t="s">
        <v>26</v>
      </c>
      <c r="C31" s="8">
        <v>1.1593459119496856</v>
      </c>
      <c r="D31" s="9">
        <v>1.0207335004177109</v>
      </c>
      <c r="E31" s="8">
        <v>0.99086021505376332</v>
      </c>
      <c r="F31" s="9">
        <v>1.0204301075268818</v>
      </c>
      <c r="G31" s="10">
        <f t="shared" si="0"/>
        <v>1.0478424337370105</v>
      </c>
      <c r="H31" s="11"/>
      <c r="I31" s="8">
        <v>1.2205416666666666</v>
      </c>
      <c r="J31" s="9">
        <v>1.0398444444444443</v>
      </c>
      <c r="K31" s="8">
        <v>1.0107142857142857</v>
      </c>
      <c r="L31" s="9">
        <v>1.0303571428571427</v>
      </c>
      <c r="M31" s="10">
        <f t="shared" si="1"/>
        <v>1.0753643849206349</v>
      </c>
      <c r="N31" s="11"/>
      <c r="O31" s="8">
        <v>1.2859412997903561</v>
      </c>
      <c r="P31" s="9">
        <v>1.0709836477987427</v>
      </c>
      <c r="Q31" s="8">
        <v>1.3411290322580647</v>
      </c>
      <c r="R31" s="9">
        <v>1.0943548387096773</v>
      </c>
      <c r="S31" s="10">
        <f t="shared" si="2"/>
        <v>1.1981022046392102</v>
      </c>
      <c r="T31" s="11"/>
      <c r="U31" s="8">
        <v>1.6651899641577061</v>
      </c>
      <c r="V31" s="9">
        <v>1.1487676767676769</v>
      </c>
      <c r="W31" s="8">
        <v>1.1096774193548387</v>
      </c>
      <c r="X31" s="9">
        <v>1.0741935483870968</v>
      </c>
      <c r="Y31" s="10">
        <f t="shared" si="3"/>
        <v>1.2494571521668296</v>
      </c>
      <c r="Z31" s="11"/>
      <c r="AA31" s="8">
        <v>1.2400133333333336</v>
      </c>
      <c r="AB31" s="9">
        <v>1.1346527777777748</v>
      </c>
      <c r="AC31" s="8">
        <v>1.0216666666666667</v>
      </c>
      <c r="AD31" s="9">
        <v>1.0579166666666666</v>
      </c>
      <c r="AE31" s="10">
        <f t="shared" si="4"/>
        <v>1.1135623611111103</v>
      </c>
      <c r="AF31" s="11"/>
      <c r="AG31" s="8">
        <v>0.97462139917695478</v>
      </c>
      <c r="AH31" s="9">
        <v>1.1611311612364255</v>
      </c>
      <c r="AI31" s="8">
        <v>0.99274193548387102</v>
      </c>
      <c r="AJ31" s="9">
        <v>1.0415322580645161</v>
      </c>
      <c r="AK31" s="10">
        <f t="shared" si="5"/>
        <v>1.0425066884904419</v>
      </c>
      <c r="AL31" s="11"/>
      <c r="AM31" s="8">
        <v>0.95171367521367545</v>
      </c>
      <c r="AN31" s="9">
        <v>1.0458794142980168</v>
      </c>
      <c r="AO31" s="8">
        <v>0.98583333333333334</v>
      </c>
      <c r="AP31" s="9">
        <v>0.98916666666666664</v>
      </c>
      <c r="AQ31" s="10">
        <f t="shared" si="6"/>
        <v>0.99314827237792302</v>
      </c>
      <c r="AR31" s="11"/>
      <c r="AS31" s="8">
        <v>0.98109053497942389</v>
      </c>
      <c r="AT31" s="9">
        <v>1.0442238805970154</v>
      </c>
      <c r="AU31" s="8">
        <v>1.021505376344086</v>
      </c>
      <c r="AV31" s="9">
        <v>0.99354838709677418</v>
      </c>
      <c r="AW31" s="10">
        <f t="shared" si="7"/>
        <v>1.0100920447543249</v>
      </c>
      <c r="AX31" s="12"/>
      <c r="AY31" s="8">
        <v>1.0249145299145299</v>
      </c>
      <c r="AZ31" s="9">
        <v>1.1387730587730578</v>
      </c>
      <c r="BA31" s="8">
        <v>0.98043010752688176</v>
      </c>
      <c r="BB31" s="9">
        <v>1.0376344086021505</v>
      </c>
      <c r="BC31" s="10">
        <f t="shared" si="8"/>
        <v>1.0454380262041552</v>
      </c>
      <c r="BD31" s="13"/>
      <c r="BE31" s="14">
        <v>0.90775273865414685</v>
      </c>
      <c r="BF31" s="15">
        <v>0.81550617283950522</v>
      </c>
      <c r="BG31" s="14">
        <v>1.0066666666666666</v>
      </c>
      <c r="BH31" s="15">
        <v>1.0249999999999999</v>
      </c>
      <c r="BI31" s="10">
        <f t="shared" si="9"/>
        <v>0.93873139454007959</v>
      </c>
      <c r="BJ31" s="12"/>
      <c r="BK31" s="14">
        <v>0.84471841704718442</v>
      </c>
      <c r="BL31" s="15">
        <v>1.2150896057347658</v>
      </c>
      <c r="BM31" s="14">
        <v>1.0137096774193548</v>
      </c>
      <c r="BN31" s="15">
        <v>0.94596774193548383</v>
      </c>
      <c r="BO31" s="10">
        <f t="shared" si="10"/>
        <v>1.0048713605341972</v>
      </c>
    </row>
    <row r="32" spans="1:67" x14ac:dyDescent="0.25">
      <c r="A32" s="64" t="s">
        <v>55</v>
      </c>
      <c r="B32" s="7" t="s">
        <v>28</v>
      </c>
      <c r="C32" s="8">
        <v>0.98650292397660821</v>
      </c>
      <c r="D32" s="9">
        <v>1.186015503875969</v>
      </c>
      <c r="E32" s="8">
        <v>0.74233333333333329</v>
      </c>
      <c r="F32" s="9">
        <v>1.3756317204301078</v>
      </c>
      <c r="G32" s="10">
        <f t="shared" si="0"/>
        <v>1.0726208704040046</v>
      </c>
      <c r="H32" s="11"/>
      <c r="I32" s="8">
        <v>0.93234444444444442</v>
      </c>
      <c r="J32" s="9">
        <v>1.1285539215686275</v>
      </c>
      <c r="K32" s="8">
        <v>0.88167857142857142</v>
      </c>
      <c r="L32" s="9">
        <v>1.4195267857142864</v>
      </c>
      <c r="M32" s="10">
        <f t="shared" si="1"/>
        <v>1.0905259307889825</v>
      </c>
      <c r="N32" s="11"/>
      <c r="O32" s="8">
        <v>1.1387936507936509</v>
      </c>
      <c r="P32" s="9">
        <v>1.2016360280546325</v>
      </c>
      <c r="Q32" s="8">
        <v>1.0524301075268818</v>
      </c>
      <c r="R32" s="9">
        <v>1.1949435483870967</v>
      </c>
      <c r="S32" s="10">
        <f t="shared" si="2"/>
        <v>1.1469508336905656</v>
      </c>
      <c r="T32" s="11"/>
      <c r="U32" s="8">
        <v>0.98817204301075268</v>
      </c>
      <c r="V32" s="9">
        <v>0.93834777150031357</v>
      </c>
      <c r="W32" s="8">
        <v>0.95343010752688151</v>
      </c>
      <c r="X32" s="9">
        <v>1.5904462365591425</v>
      </c>
      <c r="Y32" s="10">
        <f t="shared" si="3"/>
        <v>1.1175990396492725</v>
      </c>
      <c r="Z32" s="11"/>
      <c r="AA32" s="8">
        <v>1.1482291666666671</v>
      </c>
      <c r="AB32" s="9">
        <v>1.0909178082191791</v>
      </c>
      <c r="AC32" s="8">
        <v>0.95</v>
      </c>
      <c r="AD32" s="9">
        <v>1.2031666666666672</v>
      </c>
      <c r="AE32" s="10">
        <f t="shared" si="4"/>
        <v>1.0980784103881283</v>
      </c>
      <c r="AF32" s="11"/>
      <c r="AG32" s="8">
        <v>1.0440100250626567</v>
      </c>
      <c r="AH32" s="9">
        <v>0.95425470653377631</v>
      </c>
      <c r="AI32" s="8">
        <v>0.81115053763440859</v>
      </c>
      <c r="AJ32" s="9">
        <v>1.1460376344086021</v>
      </c>
      <c r="AK32" s="10">
        <f t="shared" si="5"/>
        <v>0.98886322590986087</v>
      </c>
      <c r="AL32" s="11"/>
      <c r="AM32" s="8">
        <v>0.80400000000000005</v>
      </c>
      <c r="AN32" s="9">
        <v>1.1113600610920207</v>
      </c>
      <c r="AO32" s="8">
        <v>0.813161111111111</v>
      </c>
      <c r="AP32" s="9">
        <v>1.1155333333333337</v>
      </c>
      <c r="AQ32" s="10">
        <f t="shared" si="6"/>
        <v>0.96101362638411625</v>
      </c>
      <c r="AR32" s="11"/>
      <c r="AS32" s="8">
        <v>0.91201336675020883</v>
      </c>
      <c r="AT32" s="9">
        <v>1.0072115171650056</v>
      </c>
      <c r="AU32" s="8">
        <v>0.98923655913978503</v>
      </c>
      <c r="AV32" s="9">
        <v>1.0177661290322579</v>
      </c>
      <c r="AW32" s="10">
        <f t="shared" si="7"/>
        <v>0.98155689302181437</v>
      </c>
      <c r="AX32" s="12"/>
      <c r="AY32" s="8">
        <v>0.97027777777777735</v>
      </c>
      <c r="AZ32" s="9">
        <v>1.0686590563165919</v>
      </c>
      <c r="BA32" s="8">
        <v>0.93384946236559163</v>
      </c>
      <c r="BB32" s="9">
        <v>1.1884193548387085</v>
      </c>
      <c r="BC32" s="10">
        <f t="shared" si="8"/>
        <v>1.0403014128246673</v>
      </c>
      <c r="BD32" s="13"/>
      <c r="BE32" s="14">
        <v>0.77287417218543042</v>
      </c>
      <c r="BF32" s="15">
        <v>1.0407987781596033</v>
      </c>
      <c r="BG32" s="14">
        <v>0.82690555555555545</v>
      </c>
      <c r="BH32" s="15">
        <v>1.1855916666666666</v>
      </c>
      <c r="BI32" s="10">
        <f t="shared" si="9"/>
        <v>0.95654254314181397</v>
      </c>
      <c r="BJ32" s="12"/>
      <c r="BK32" s="14">
        <v>0.57634401709401695</v>
      </c>
      <c r="BL32" s="15">
        <v>1.228068100358424</v>
      </c>
      <c r="BM32" s="14">
        <v>0.81034408602150543</v>
      </c>
      <c r="BN32" s="15">
        <v>0.85317419354838731</v>
      </c>
      <c r="BO32" s="10">
        <f t="shared" si="10"/>
        <v>0.8669825992555833</v>
      </c>
    </row>
    <row r="33" spans="1:67" x14ac:dyDescent="0.25">
      <c r="A33" s="62" t="s">
        <v>55</v>
      </c>
      <c r="B33" s="17" t="s">
        <v>30</v>
      </c>
      <c r="C33" s="8">
        <v>0.95372569444444411</v>
      </c>
      <c r="D33" s="9">
        <v>1.1350225563909773</v>
      </c>
      <c r="E33" s="8">
        <v>1.0032258064516129</v>
      </c>
      <c r="F33" s="9">
        <v>1.2870967741935484</v>
      </c>
      <c r="G33" s="10">
        <f t="shared" si="0"/>
        <v>1.0947677078701457</v>
      </c>
      <c r="H33" s="11"/>
      <c r="I33" s="8">
        <v>0.92470114942528747</v>
      </c>
      <c r="J33" s="9">
        <v>1.0363351851851852</v>
      </c>
      <c r="K33" s="8">
        <v>1.0178571428571428</v>
      </c>
      <c r="L33" s="9">
        <v>1.2839285714285715</v>
      </c>
      <c r="M33" s="10">
        <f t="shared" si="1"/>
        <v>1.0657055122240466</v>
      </c>
      <c r="N33" s="11"/>
      <c r="O33" s="8">
        <v>1.1271631944444442</v>
      </c>
      <c r="P33" s="9">
        <v>1.1957159565580615</v>
      </c>
      <c r="Q33" s="8">
        <v>1.1016129032258064</v>
      </c>
      <c r="R33" s="9">
        <v>1.1540322580645161</v>
      </c>
      <c r="S33" s="10">
        <f t="shared" si="2"/>
        <v>1.1446310780732072</v>
      </c>
      <c r="T33" s="11"/>
      <c r="U33" s="8">
        <v>1.0324979423868315</v>
      </c>
      <c r="V33" s="9">
        <v>1.0656163129421539</v>
      </c>
      <c r="W33" s="8">
        <v>0.98709677419354835</v>
      </c>
      <c r="X33" s="9">
        <v>1.0665322580645162</v>
      </c>
      <c r="Y33" s="10">
        <f t="shared" si="3"/>
        <v>1.0379358218967625</v>
      </c>
      <c r="Z33" s="11"/>
      <c r="AA33" s="8">
        <v>0.94851481481481481</v>
      </c>
      <c r="AB33" s="9">
        <v>1.0669606837606829</v>
      </c>
      <c r="AC33" s="8">
        <v>1.0483333333333333</v>
      </c>
      <c r="AD33" s="9">
        <v>1.7054166666666666</v>
      </c>
      <c r="AE33" s="10">
        <f t="shared" si="4"/>
        <v>1.1923063746438745</v>
      </c>
      <c r="AF33" s="11"/>
      <c r="AG33" s="8">
        <v>0.85180661577608163</v>
      </c>
      <c r="AH33" s="9">
        <v>1.1910151515151517</v>
      </c>
      <c r="AI33" s="8">
        <v>1.0064516129032257</v>
      </c>
      <c r="AJ33" s="9">
        <v>1.5266129032258065</v>
      </c>
      <c r="AK33" s="10">
        <f t="shared" si="5"/>
        <v>1.1439715708550664</v>
      </c>
      <c r="AL33" s="11"/>
      <c r="AM33" s="8">
        <v>0.83880776014109326</v>
      </c>
      <c r="AN33" s="9">
        <v>1.1125277777777778</v>
      </c>
      <c r="AO33" s="8">
        <v>0.98</v>
      </c>
      <c r="AP33" s="9">
        <v>1.5683333333333334</v>
      </c>
      <c r="AQ33" s="10">
        <f t="shared" si="6"/>
        <v>1.1249172178130511</v>
      </c>
      <c r="AR33" s="11"/>
      <c r="AS33" s="8">
        <v>0.91559287531806599</v>
      </c>
      <c r="AT33" s="9">
        <v>1.1269360269360265</v>
      </c>
      <c r="AU33" s="8">
        <v>0.96989247311827964</v>
      </c>
      <c r="AV33" s="9">
        <v>1.4787634408602151</v>
      </c>
      <c r="AW33" s="10">
        <f t="shared" si="7"/>
        <v>1.1227962040581467</v>
      </c>
      <c r="AX33" s="12"/>
      <c r="AY33" s="8">
        <v>0.90168959435626084</v>
      </c>
      <c r="AZ33" s="9">
        <v>1.1367482638888886</v>
      </c>
      <c r="BA33" s="8">
        <v>1.0373655913978497</v>
      </c>
      <c r="BB33" s="9">
        <v>1.4272849462365593</v>
      </c>
      <c r="BC33" s="10">
        <f t="shared" si="8"/>
        <v>1.1257720989698896</v>
      </c>
      <c r="BD33" s="13"/>
      <c r="BE33" s="14">
        <v>0.79109309309309372</v>
      </c>
      <c r="BF33" s="15">
        <v>1.2116684027777773</v>
      </c>
      <c r="BG33" s="14">
        <v>1.0105555555555554</v>
      </c>
      <c r="BH33" s="15">
        <v>1.4634666666666667</v>
      </c>
      <c r="BI33" s="10">
        <f t="shared" si="9"/>
        <v>1.1191959295232734</v>
      </c>
      <c r="BJ33" s="12"/>
      <c r="BK33" s="14">
        <v>0.59647649572649575</v>
      </c>
      <c r="BL33" s="15">
        <v>1.2664731182795697</v>
      </c>
      <c r="BM33" s="14">
        <v>0.48467741935483871</v>
      </c>
      <c r="BN33" s="15">
        <v>0.68279569892473113</v>
      </c>
      <c r="BO33" s="10">
        <f t="shared" si="10"/>
        <v>0.75760568307140885</v>
      </c>
    </row>
    <row r="34" spans="1:67" x14ac:dyDescent="0.25">
      <c r="A34" s="62" t="s">
        <v>55</v>
      </c>
      <c r="B34" s="17" t="s">
        <v>36</v>
      </c>
      <c r="C34" s="8">
        <v>0.80856272401433693</v>
      </c>
      <c r="D34" s="9">
        <v>1.0660949820788528</v>
      </c>
      <c r="E34" s="8">
        <v>0.94512903225806455</v>
      </c>
      <c r="F34" s="9">
        <v>1.3775913978494625</v>
      </c>
      <c r="G34" s="10">
        <f t="shared" si="0"/>
        <v>1.0493445340501792</v>
      </c>
      <c r="H34" s="11"/>
      <c r="I34" s="8">
        <v>0.81444047619047621</v>
      </c>
      <c r="J34" s="9">
        <v>0.97233928571428574</v>
      </c>
      <c r="K34" s="8">
        <v>0.9106428571428572</v>
      </c>
      <c r="L34" s="9">
        <v>1.1169285714285715</v>
      </c>
      <c r="M34" s="10">
        <f t="shared" si="1"/>
        <v>0.95358779761904766</v>
      </c>
      <c r="N34" s="11"/>
      <c r="O34" s="8">
        <v>1.0446917562724021</v>
      </c>
      <c r="P34" s="9">
        <v>1.1103118279569884</v>
      </c>
      <c r="Q34" s="8">
        <v>1.0643870967741937</v>
      </c>
      <c r="R34" s="9">
        <v>1.076078853046595</v>
      </c>
      <c r="S34" s="10">
        <f t="shared" si="2"/>
        <v>1.0738673835125447</v>
      </c>
      <c r="T34" s="11"/>
      <c r="U34" s="8">
        <v>1.1810394265232971</v>
      </c>
      <c r="V34" s="9">
        <v>0.9442662570404502</v>
      </c>
      <c r="W34" s="8">
        <v>1.0064516129032257</v>
      </c>
      <c r="X34" s="9">
        <v>1.0467741935483872</v>
      </c>
      <c r="Y34" s="10">
        <f t="shared" si="3"/>
        <v>1.0446328725038401</v>
      </c>
      <c r="Z34" s="11"/>
      <c r="AA34" s="8">
        <v>1.0041074074074079</v>
      </c>
      <c r="AB34" s="9">
        <v>1.0520740740740724</v>
      </c>
      <c r="AC34" s="8">
        <v>1.0827222222222219</v>
      </c>
      <c r="AD34" s="9">
        <v>1.2061407407407403</v>
      </c>
      <c r="AE34" s="10">
        <f t="shared" si="4"/>
        <v>1.0862611111111105</v>
      </c>
      <c r="AF34" s="11"/>
      <c r="AG34" s="8">
        <v>0.77850537634408601</v>
      </c>
      <c r="AH34" s="9">
        <v>0.94535663082437182</v>
      </c>
      <c r="AI34" s="8">
        <v>0.87219354838709673</v>
      </c>
      <c r="AJ34" s="9">
        <v>1.0348064516129032</v>
      </c>
      <c r="AK34" s="10">
        <f t="shared" si="5"/>
        <v>0.90771550179211447</v>
      </c>
      <c r="AL34" s="11"/>
      <c r="AM34" s="8">
        <v>0.87814444444444473</v>
      </c>
      <c r="AN34" s="9">
        <v>0.94648518518518476</v>
      </c>
      <c r="AO34" s="8">
        <v>0.95099999999999996</v>
      </c>
      <c r="AP34" s="9">
        <v>1.5460407407407395</v>
      </c>
      <c r="AQ34" s="10">
        <f t="shared" si="6"/>
        <v>1.0804175925925923</v>
      </c>
      <c r="AR34" s="11"/>
      <c r="AS34" s="8">
        <v>0.83177419354838733</v>
      </c>
      <c r="AT34" s="9">
        <v>0.97305555555555401</v>
      </c>
      <c r="AU34" s="8">
        <v>1.0393010752688172</v>
      </c>
      <c r="AV34" s="9">
        <v>1.1802939068100362</v>
      </c>
      <c r="AW34" s="10">
        <f t="shared" si="7"/>
        <v>1.0061061827956985</v>
      </c>
      <c r="AX34" s="12"/>
      <c r="AY34" s="8">
        <v>1.0493518518518521</v>
      </c>
      <c r="AZ34" s="9">
        <v>0.96214814814814809</v>
      </c>
      <c r="BA34" s="8">
        <v>0.96468817204301094</v>
      </c>
      <c r="BB34" s="9">
        <v>1.1010465949820809</v>
      </c>
      <c r="BC34" s="10">
        <f t="shared" si="8"/>
        <v>1.019308691756273</v>
      </c>
      <c r="BD34" s="13"/>
      <c r="BE34" s="14">
        <v>1.0054616588419414</v>
      </c>
      <c r="BF34" s="15">
        <v>1.0360574074074071</v>
      </c>
      <c r="BG34" s="14">
        <v>1.0157888888888886</v>
      </c>
      <c r="BH34" s="15">
        <v>1.3315777777777777</v>
      </c>
      <c r="BI34" s="10">
        <f t="shared" si="9"/>
        <v>1.0972214332290036</v>
      </c>
      <c r="BJ34" s="12"/>
      <c r="BK34" s="14">
        <v>0.95036834094368328</v>
      </c>
      <c r="BL34" s="15">
        <v>0.78959677419354846</v>
      </c>
      <c r="BM34" s="14">
        <v>0.95208602150537669</v>
      </c>
      <c r="BN34" s="15">
        <v>1.0307813620071702</v>
      </c>
      <c r="BO34" s="10">
        <f t="shared" si="10"/>
        <v>0.93070812466244468</v>
      </c>
    </row>
    <row r="35" spans="1:67" ht="15.75" customHeight="1" x14ac:dyDescent="0.25">
      <c r="A35" s="62" t="s">
        <v>57</v>
      </c>
      <c r="B35" s="17" t="s">
        <v>14</v>
      </c>
      <c r="C35" s="8">
        <v>1.2423405017921147</v>
      </c>
      <c r="D35" s="9">
        <v>1.354811827956989</v>
      </c>
      <c r="E35" s="8">
        <v>0.87042473118279584</v>
      </c>
      <c r="F35" s="9">
        <v>1.5991827956989246</v>
      </c>
      <c r="G35" s="10">
        <f t="shared" si="0"/>
        <v>1.2666899641577061</v>
      </c>
      <c r="H35" s="11"/>
      <c r="I35" s="8">
        <v>1.2248928571428572</v>
      </c>
      <c r="J35" s="9">
        <v>1.3907480158730166</v>
      </c>
      <c r="K35" s="8">
        <v>0.9459821428571431</v>
      </c>
      <c r="L35" s="9">
        <v>1.5645892857142851</v>
      </c>
      <c r="M35" s="10">
        <f t="shared" si="1"/>
        <v>1.2815530753968254</v>
      </c>
      <c r="N35" s="11"/>
      <c r="O35" s="8">
        <v>1.3810537634408604</v>
      </c>
      <c r="P35" s="9">
        <v>1.238105734767025</v>
      </c>
      <c r="Q35" s="8">
        <v>0.9902580645161293</v>
      </c>
      <c r="R35" s="9">
        <v>1.5014354838709676</v>
      </c>
      <c r="S35" s="10">
        <f t="shared" si="2"/>
        <v>1.2777132616487457</v>
      </c>
      <c r="T35" s="11"/>
      <c r="U35" s="8">
        <v>0.91672759856630814</v>
      </c>
      <c r="V35" s="9">
        <v>1.3362078853046597</v>
      </c>
      <c r="W35" s="8">
        <v>0.98202688172043029</v>
      </c>
      <c r="X35" s="9">
        <v>1.0254444444444444</v>
      </c>
      <c r="Y35" s="10">
        <f t="shared" si="3"/>
        <v>1.0651017025089606</v>
      </c>
      <c r="Z35" s="11"/>
      <c r="AA35" s="8">
        <v>1.1582592592592598</v>
      </c>
      <c r="AB35" s="9">
        <v>1.0640981481481468</v>
      </c>
      <c r="AC35" s="8">
        <v>0.74213333333333287</v>
      </c>
      <c r="AD35" s="9">
        <v>1.2349500000000011</v>
      </c>
      <c r="AE35" s="10">
        <f t="shared" si="4"/>
        <v>1.0498601851851852</v>
      </c>
      <c r="AF35" s="11"/>
      <c r="AG35" s="8">
        <v>0.90346953405017938</v>
      </c>
      <c r="AH35" s="9">
        <v>0.97460752688172059</v>
      </c>
      <c r="AI35" s="8">
        <v>1.0003709677419355</v>
      </c>
      <c r="AJ35" s="9">
        <v>1.0305161290322582</v>
      </c>
      <c r="AK35" s="10">
        <f t="shared" si="5"/>
        <v>0.97724103942652341</v>
      </c>
      <c r="AL35" s="11"/>
      <c r="AM35" s="8">
        <v>0.85605555555555568</v>
      </c>
      <c r="AN35" s="9">
        <v>0.92798148148148096</v>
      </c>
      <c r="AO35" s="8">
        <v>0.98317222222222256</v>
      </c>
      <c r="AP35" s="9">
        <v>0.973816666666667</v>
      </c>
      <c r="AQ35" s="10">
        <f t="shared" si="6"/>
        <v>0.93525648148148155</v>
      </c>
      <c r="AR35" s="11"/>
      <c r="AS35" s="8">
        <v>0.80479569892473124</v>
      </c>
      <c r="AT35" s="9">
        <v>0.98563082437276006</v>
      </c>
      <c r="AU35" s="8">
        <v>0.96704838709677432</v>
      </c>
      <c r="AV35" s="9">
        <v>1.0343870967741935</v>
      </c>
      <c r="AW35" s="10">
        <f t="shared" si="7"/>
        <v>0.9479655017921147</v>
      </c>
      <c r="AX35" s="12"/>
      <c r="AY35" s="8">
        <v>0.90145185185185217</v>
      </c>
      <c r="AZ35" s="9">
        <v>1.067768518518518</v>
      </c>
      <c r="BA35" s="8">
        <v>0.96651612903225848</v>
      </c>
      <c r="BB35" s="9">
        <v>1.0314516129032263</v>
      </c>
      <c r="BC35" s="10">
        <f t="shared" si="8"/>
        <v>0.99179702807646364</v>
      </c>
      <c r="BD35" s="13"/>
      <c r="BE35" s="14">
        <v>0.88933020344287994</v>
      </c>
      <c r="BF35" s="15">
        <v>0.94172592592592352</v>
      </c>
      <c r="BG35" s="14">
        <v>0.98206666666666664</v>
      </c>
      <c r="BH35" s="15">
        <v>1.0628</v>
      </c>
      <c r="BI35" s="10">
        <f t="shared" si="9"/>
        <v>0.96898069900886763</v>
      </c>
      <c r="BJ35" s="12"/>
      <c r="BK35" s="14">
        <v>0.8140730593607306</v>
      </c>
      <c r="BL35" s="15">
        <v>0.97060573476702505</v>
      </c>
      <c r="BM35" s="14">
        <v>0.94985483870967768</v>
      </c>
      <c r="BN35" s="15">
        <v>1.2922903225806468</v>
      </c>
      <c r="BO35" s="10">
        <f t="shared" si="10"/>
        <v>1.00670598885452</v>
      </c>
    </row>
    <row r="36" spans="1:67" x14ac:dyDescent="0.25">
      <c r="A36" s="64" t="s">
        <v>57</v>
      </c>
      <c r="B36" s="7" t="s">
        <v>23</v>
      </c>
      <c r="C36" s="8">
        <v>0.73453405017921147</v>
      </c>
      <c r="D36" s="9">
        <v>1.356923297491039</v>
      </c>
      <c r="E36" s="8">
        <v>1.3261574074074074</v>
      </c>
      <c r="F36" s="9">
        <v>0.90567226890756303</v>
      </c>
      <c r="G36" s="10">
        <f t="shared" si="0"/>
        <v>1.0808217559963051</v>
      </c>
      <c r="H36" s="16"/>
      <c r="I36" s="8">
        <v>0.65098809523809531</v>
      </c>
      <c r="J36" s="9">
        <v>1.4676238095238097</v>
      </c>
      <c r="K36" s="8">
        <v>0.890625</v>
      </c>
      <c r="L36" s="9">
        <v>1.1120370370370369</v>
      </c>
      <c r="M36" s="10">
        <f t="shared" si="1"/>
        <v>1.0303184854497354</v>
      </c>
      <c r="N36" s="16"/>
      <c r="O36" s="8">
        <v>0.86021505376344087</v>
      </c>
      <c r="P36" s="9">
        <v>1.4184186379928314</v>
      </c>
      <c r="Q36" s="8">
        <v>1.0028571428571429</v>
      </c>
      <c r="R36" s="9">
        <v>1.1433333333333333</v>
      </c>
      <c r="S36" s="10">
        <f t="shared" si="2"/>
        <v>1.1062060419866873</v>
      </c>
      <c r="T36" s="16"/>
      <c r="U36" s="8">
        <v>1.1460645161290319</v>
      </c>
      <c r="V36" s="9">
        <v>1.1110704898446815</v>
      </c>
      <c r="W36" s="8">
        <v>1.0094086021505375</v>
      </c>
      <c r="X36" s="9">
        <v>1.1580645161290322</v>
      </c>
      <c r="Y36" s="10">
        <f t="shared" si="3"/>
        <v>1.1061520310633208</v>
      </c>
      <c r="Z36" s="16"/>
      <c r="AA36" s="8">
        <v>0.84166666666666667</v>
      </c>
      <c r="AB36" s="9">
        <v>0.8913822222222213</v>
      </c>
      <c r="AC36" s="8">
        <v>0.91764705882352937</v>
      </c>
      <c r="AD36" s="9">
        <v>1.0931034482758621</v>
      </c>
      <c r="AE36" s="10">
        <f t="shared" si="4"/>
        <v>0.9359498489970699</v>
      </c>
      <c r="AF36" s="16"/>
      <c r="AG36" s="8">
        <v>0.71880645161290324</v>
      </c>
      <c r="AH36" s="9">
        <v>1.2556946236559137</v>
      </c>
      <c r="AI36" s="8">
        <v>0.9028571428571428</v>
      </c>
      <c r="AJ36" s="9">
        <v>1.0575000000000001</v>
      </c>
      <c r="AK36" s="10">
        <f t="shared" si="5"/>
        <v>0.98371455453149004</v>
      </c>
      <c r="AL36" s="16"/>
      <c r="AM36" s="8">
        <v>0.64924444444444462</v>
      </c>
      <c r="AN36" s="9">
        <v>1.2597511111111093</v>
      </c>
      <c r="AO36" s="8">
        <v>0.86285714285714288</v>
      </c>
      <c r="AP36" s="9">
        <v>1.0869565217391304</v>
      </c>
      <c r="AQ36" s="10">
        <f t="shared" si="6"/>
        <v>0.96470230503795684</v>
      </c>
      <c r="AR36" s="16"/>
      <c r="AS36" s="8">
        <v>0.61217204301075256</v>
      </c>
      <c r="AT36" s="9">
        <v>1.3152258064516122</v>
      </c>
      <c r="AU36" s="8">
        <v>0.97142857142857142</v>
      </c>
      <c r="AV36" s="9">
        <v>1.0783333333333334</v>
      </c>
      <c r="AW36" s="10">
        <f t="shared" si="7"/>
        <v>0.99428993855606751</v>
      </c>
      <c r="AX36" s="12"/>
      <c r="AY36" s="8">
        <v>0.70833333333333337</v>
      </c>
      <c r="AZ36" s="9">
        <v>1.3453155555555523</v>
      </c>
      <c r="BA36" s="8">
        <v>0.88571428571428568</v>
      </c>
      <c r="BB36" s="9">
        <v>1.0825</v>
      </c>
      <c r="BC36" s="10">
        <f t="shared" si="8"/>
        <v>1.0054657936507927</v>
      </c>
      <c r="BD36" s="13"/>
      <c r="BE36" s="14">
        <v>0.647887323943662</v>
      </c>
      <c r="BF36" s="15">
        <v>1.3778488888888862</v>
      </c>
      <c r="BG36" s="14">
        <v>0.87058823529411766</v>
      </c>
      <c r="BH36" s="15">
        <v>1.0896551724137931</v>
      </c>
      <c r="BI36" s="10">
        <f t="shared" si="9"/>
        <v>0.99649490513511474</v>
      </c>
      <c r="BJ36" s="12"/>
      <c r="BK36" s="14">
        <v>0.60334246575342476</v>
      </c>
      <c r="BL36" s="15">
        <v>1.2867956989247282</v>
      </c>
      <c r="BM36" s="14">
        <v>0.50322580645161286</v>
      </c>
      <c r="BN36" s="15">
        <v>1.4516129032258065</v>
      </c>
      <c r="BO36" s="10">
        <f t="shared" si="10"/>
        <v>0.96124421858889308</v>
      </c>
    </row>
    <row r="37" spans="1:67" x14ac:dyDescent="0.25">
      <c r="A37" s="62" t="s">
        <v>57</v>
      </c>
      <c r="B37" s="17" t="s">
        <v>24</v>
      </c>
      <c r="C37" s="8">
        <v>1.2251290322580646</v>
      </c>
      <c r="D37" s="9">
        <v>1.2211774193548388</v>
      </c>
      <c r="E37" s="8">
        <v>1.0669354838709677</v>
      </c>
      <c r="F37" s="9">
        <v>1.5301075268817204</v>
      </c>
      <c r="G37" s="10">
        <f t="shared" si="0"/>
        <v>1.2608373655913978</v>
      </c>
      <c r="H37" s="11"/>
      <c r="I37" s="8">
        <v>1.1423928571428572</v>
      </c>
      <c r="J37" s="9">
        <v>1.1623392857142862</v>
      </c>
      <c r="K37" s="8">
        <v>0.99910714285714286</v>
      </c>
      <c r="L37" s="9">
        <v>1.7196428571428573</v>
      </c>
      <c r="M37" s="10">
        <f t="shared" si="1"/>
        <v>1.2558705357142859</v>
      </c>
      <c r="N37" s="11"/>
      <c r="O37" s="8">
        <v>1.2435698924731182</v>
      </c>
      <c r="P37" s="9">
        <v>1.1119139784946235</v>
      </c>
      <c r="Q37" s="8">
        <v>1.0403225806451613</v>
      </c>
      <c r="R37" s="9">
        <v>1.5782258064516128</v>
      </c>
      <c r="S37" s="10">
        <f t="shared" si="2"/>
        <v>1.2435080645161289</v>
      </c>
      <c r="T37" s="11"/>
      <c r="U37" s="8">
        <v>1.2877562724014344</v>
      </c>
      <c r="V37" s="9">
        <v>1.026637992831541</v>
      </c>
      <c r="W37" s="8">
        <v>1.037505376344086</v>
      </c>
      <c r="X37" s="9">
        <v>0.95156989247311818</v>
      </c>
      <c r="Y37" s="10">
        <f t="shared" si="3"/>
        <v>1.075867383512545</v>
      </c>
      <c r="Z37" s="11"/>
      <c r="AA37" s="8">
        <v>1.2477888888888877</v>
      </c>
      <c r="AB37" s="9">
        <v>1.181231481481481</v>
      </c>
      <c r="AC37" s="8">
        <v>1.4788888888888887</v>
      </c>
      <c r="AD37" s="9">
        <v>1.825</v>
      </c>
      <c r="AE37" s="10">
        <f t="shared" si="4"/>
        <v>1.4332273148148142</v>
      </c>
      <c r="AF37" s="11"/>
      <c r="AG37" s="8">
        <v>1.0102007168458782</v>
      </c>
      <c r="AH37" s="9">
        <v>1.221186379928316</v>
      </c>
      <c r="AI37" s="8">
        <v>1.0249999999999999</v>
      </c>
      <c r="AJ37" s="9">
        <v>1.5459677419354838</v>
      </c>
      <c r="AK37" s="10">
        <f t="shared" si="5"/>
        <v>1.2005887096774195</v>
      </c>
      <c r="AL37" s="11"/>
      <c r="AM37" s="8">
        <v>1.0057370370370367</v>
      </c>
      <c r="AN37" s="9">
        <v>1.137166666666666</v>
      </c>
      <c r="AO37" s="8">
        <v>0.95750000000000002</v>
      </c>
      <c r="AP37" s="9">
        <v>1.5349999999999999</v>
      </c>
      <c r="AQ37" s="10">
        <f t="shared" si="6"/>
        <v>1.1588509259259256</v>
      </c>
      <c r="AR37" s="11"/>
      <c r="AS37" s="8">
        <v>1.1186344086021507</v>
      </c>
      <c r="AT37" s="9">
        <v>1.1647580645161293</v>
      </c>
      <c r="AU37" s="8">
        <v>0.97661290322580641</v>
      </c>
      <c r="AV37" s="9">
        <v>1.5532258064516129</v>
      </c>
      <c r="AW37" s="10">
        <f t="shared" si="7"/>
        <v>1.2033077956989247</v>
      </c>
      <c r="AX37" s="12"/>
      <c r="AY37" s="8">
        <v>1.1798111111111114</v>
      </c>
      <c r="AZ37" s="9">
        <v>0.98243703703703578</v>
      </c>
      <c r="BA37" s="8">
        <v>0.6919354838709677</v>
      </c>
      <c r="BB37" s="9">
        <v>1.8298387096774194</v>
      </c>
      <c r="BC37" s="10">
        <f t="shared" si="8"/>
        <v>1.1710055854241335</v>
      </c>
      <c r="BD37" s="13"/>
      <c r="BE37" s="14">
        <v>1.1311486697965574</v>
      </c>
      <c r="BF37" s="15">
        <v>0.87963703703703711</v>
      </c>
      <c r="BG37" s="14">
        <v>0.5575</v>
      </c>
      <c r="BH37" s="15">
        <v>1.8205499999999999</v>
      </c>
      <c r="BI37" s="10">
        <f t="shared" si="9"/>
        <v>1.0972089267083986</v>
      </c>
      <c r="BJ37" s="12"/>
      <c r="BK37" s="14">
        <v>0.8755677321156774</v>
      </c>
      <c r="BL37" s="15">
        <v>0.85044444444444434</v>
      </c>
      <c r="BM37" s="14">
        <v>0.52419354838709675</v>
      </c>
      <c r="BN37" s="15">
        <v>1.5225806451612902</v>
      </c>
      <c r="BO37" s="10">
        <f t="shared" si="10"/>
        <v>0.94319659252712718</v>
      </c>
    </row>
    <row r="38" spans="1:67" x14ac:dyDescent="0.25">
      <c r="A38" s="64" t="s">
        <v>57</v>
      </c>
      <c r="B38" s="7" t="s">
        <v>25</v>
      </c>
      <c r="C38" s="8">
        <v>1.1168279569892474</v>
      </c>
      <c r="D38" s="9">
        <v>1.0061393866985264</v>
      </c>
      <c r="E38" s="8">
        <v>0.77200000000000002</v>
      </c>
      <c r="F38" s="9">
        <v>1.3792096774193547</v>
      </c>
      <c r="G38" s="10">
        <f t="shared" si="0"/>
        <v>1.0685442552767821</v>
      </c>
      <c r="H38" s="16"/>
      <c r="I38" s="8">
        <v>1.0770873015873015</v>
      </c>
      <c r="J38" s="9">
        <v>1.088597883597884</v>
      </c>
      <c r="K38" s="8">
        <v>0.50117857142857147</v>
      </c>
      <c r="L38" s="9">
        <v>1.5057142857142853</v>
      </c>
      <c r="M38" s="10">
        <f t="shared" si="1"/>
        <v>1.0431445105820105</v>
      </c>
      <c r="N38" s="16"/>
      <c r="O38" s="8">
        <v>1.0556559139784945</v>
      </c>
      <c r="P38" s="9">
        <v>1.3051835921943451</v>
      </c>
      <c r="Q38" s="8">
        <v>0.532258064516129</v>
      </c>
      <c r="R38" s="9">
        <v>1.599274193548387</v>
      </c>
      <c r="S38" s="10">
        <f t="shared" si="2"/>
        <v>1.1230929410593389</v>
      </c>
      <c r="T38" s="16"/>
      <c r="U38" s="8">
        <v>1.0930848267622471</v>
      </c>
      <c r="V38" s="9">
        <v>0.9677578653922716</v>
      </c>
      <c r="W38" s="8">
        <v>1.0064516129032257</v>
      </c>
      <c r="X38" s="9">
        <v>1.0225806451612902</v>
      </c>
      <c r="Y38" s="10">
        <f t="shared" si="3"/>
        <v>1.0224687375547585</v>
      </c>
      <c r="Z38" s="16"/>
      <c r="AA38" s="8">
        <v>1.0677222222222231</v>
      </c>
      <c r="AB38" s="9">
        <v>1.4563456790123446</v>
      </c>
      <c r="AC38" s="8">
        <v>0.81131666666666635</v>
      </c>
      <c r="AD38" s="9">
        <v>2.4235999999999951</v>
      </c>
      <c r="AE38" s="10">
        <f t="shared" si="4"/>
        <v>1.4397461419753073</v>
      </c>
      <c r="AF38" s="16"/>
      <c r="AG38" s="8">
        <v>0.81577777777777782</v>
      </c>
      <c r="AH38" s="9">
        <v>0.93983432895260877</v>
      </c>
      <c r="AI38" s="8">
        <v>0.55370967741935484</v>
      </c>
      <c r="AJ38" s="9">
        <v>1.4702419354838709</v>
      </c>
      <c r="AK38" s="10">
        <f t="shared" si="5"/>
        <v>0.94489092990840307</v>
      </c>
      <c r="AL38" s="16"/>
      <c r="AM38" s="8">
        <v>0.8082629629629634</v>
      </c>
      <c r="AN38" s="9">
        <v>0.89219917695473039</v>
      </c>
      <c r="AO38" s="8">
        <v>0.48886666666666656</v>
      </c>
      <c r="AP38" s="9">
        <v>1.4925166666666689</v>
      </c>
      <c r="AQ38" s="10">
        <f t="shared" si="6"/>
        <v>0.92046136831275738</v>
      </c>
      <c r="AR38" s="16"/>
      <c r="AS38" s="8">
        <v>0.84760573476702517</v>
      </c>
      <c r="AT38" s="9">
        <v>0.88472321784149743</v>
      </c>
      <c r="AU38" s="8">
        <v>0.51879032258064517</v>
      </c>
      <c r="AV38" s="9">
        <v>1.5170322580645161</v>
      </c>
      <c r="AW38" s="10">
        <f t="shared" si="7"/>
        <v>0.94203788331342087</v>
      </c>
      <c r="AX38" s="12"/>
      <c r="AY38" s="8">
        <v>0.88940740740740765</v>
      </c>
      <c r="AZ38" s="9">
        <v>0.97049711934156124</v>
      </c>
      <c r="BA38" s="8">
        <v>0.4897258064516129</v>
      </c>
      <c r="BB38" s="9">
        <v>1.5331612903225829</v>
      </c>
      <c r="BC38" s="10">
        <f t="shared" si="8"/>
        <v>0.97069790588079119</v>
      </c>
      <c r="BD38" s="13"/>
      <c r="BE38" s="14">
        <v>0.70544913928012543</v>
      </c>
      <c r="BF38" s="15">
        <v>1.0237679012345648</v>
      </c>
      <c r="BG38" s="14">
        <v>0.50659999999999994</v>
      </c>
      <c r="BH38" s="15">
        <v>1.6214666666666691</v>
      </c>
      <c r="BI38" s="10">
        <f t="shared" si="9"/>
        <v>0.96432092679533987</v>
      </c>
      <c r="BJ38" s="12"/>
      <c r="BK38" s="14">
        <v>0.74397869101978698</v>
      </c>
      <c r="BL38" s="15">
        <v>0.96609159697331404</v>
      </c>
      <c r="BM38" s="14">
        <v>0.9751935483870966</v>
      </c>
      <c r="BN38" s="15">
        <v>1.0106344086021519</v>
      </c>
      <c r="BO38" s="10">
        <f t="shared" si="10"/>
        <v>0.92397456124558741</v>
      </c>
    </row>
    <row r="39" spans="1:67" x14ac:dyDescent="0.25">
      <c r="A39" s="62" t="s">
        <v>57</v>
      </c>
      <c r="B39" s="17" t="s">
        <v>32</v>
      </c>
      <c r="C39" s="8">
        <v>1.2128888888888887</v>
      </c>
      <c r="D39" s="9">
        <v>1.0261976446492576</v>
      </c>
      <c r="E39" s="8">
        <v>0.97499999999999998</v>
      </c>
      <c r="F39" s="9">
        <v>1.0838709677419356</v>
      </c>
      <c r="G39" s="10">
        <f t="shared" si="0"/>
        <v>1.0744893753200206</v>
      </c>
      <c r="H39" s="11"/>
      <c r="I39" s="8">
        <v>1.2224047619047618</v>
      </c>
      <c r="J39" s="9">
        <v>0.98482312925170068</v>
      </c>
      <c r="K39" s="8">
        <v>1.0285714285714285</v>
      </c>
      <c r="L39" s="9">
        <v>1.0267857142857142</v>
      </c>
      <c r="M39" s="10">
        <f t="shared" si="1"/>
        <v>1.0656462585034012</v>
      </c>
      <c r="N39" s="11"/>
      <c r="O39" s="8">
        <v>1.3212043010752688</v>
      </c>
      <c r="P39" s="9">
        <v>1.0493661034306194</v>
      </c>
      <c r="Q39" s="8">
        <v>1.032258064516129</v>
      </c>
      <c r="R39" s="9">
        <v>1.0919354838709678</v>
      </c>
      <c r="S39" s="10">
        <f t="shared" si="2"/>
        <v>1.1236909882232462</v>
      </c>
      <c r="T39" s="11"/>
      <c r="U39" s="8">
        <v>0.90109923664122149</v>
      </c>
      <c r="V39" s="9">
        <v>1.086415824915824</v>
      </c>
      <c r="W39" s="8">
        <v>1.0201612903225807</v>
      </c>
      <c r="X39" s="9">
        <v>1.6182795698924732</v>
      </c>
      <c r="Y39" s="10">
        <f t="shared" si="3"/>
        <v>1.1564889804430247</v>
      </c>
      <c r="Z39" s="11"/>
      <c r="AA39" s="8">
        <v>1.0975222222222232</v>
      </c>
      <c r="AB39" s="9">
        <v>1.1018920634920621</v>
      </c>
      <c r="AC39" s="8">
        <v>0.85166666666666668</v>
      </c>
      <c r="AD39" s="9">
        <v>1.1950000000000001</v>
      </c>
      <c r="AE39" s="10">
        <f t="shared" si="4"/>
        <v>1.061520238095238</v>
      </c>
      <c r="AF39" s="11"/>
      <c r="AG39" s="8">
        <v>0.94556989247311818</v>
      </c>
      <c r="AH39" s="9">
        <v>0.96158525345622126</v>
      </c>
      <c r="AI39" s="8">
        <v>1.0044354838709677</v>
      </c>
      <c r="AJ39" s="9">
        <v>1.0092741935483871</v>
      </c>
      <c r="AK39" s="10">
        <f t="shared" si="5"/>
        <v>0.98021620583717362</v>
      </c>
      <c r="AL39" s="11"/>
      <c r="AM39" s="8">
        <v>0.94076666666666675</v>
      </c>
      <c r="AN39" s="9">
        <v>0.97276825396825406</v>
      </c>
      <c r="AO39" s="8">
        <v>1.0183333333333333</v>
      </c>
      <c r="AP39" s="9">
        <v>0.97916666666666663</v>
      </c>
      <c r="AQ39" s="10">
        <f t="shared" si="6"/>
        <v>0.97775873015873016</v>
      </c>
      <c r="AR39" s="11"/>
      <c r="AS39" s="8">
        <v>0.97155913978494624</v>
      </c>
      <c r="AT39" s="9">
        <v>0.93590783410138256</v>
      </c>
      <c r="AU39" s="8">
        <v>1.0435483870967741</v>
      </c>
      <c r="AV39" s="9">
        <v>1.0254032258064516</v>
      </c>
      <c r="AW39" s="10">
        <f t="shared" si="7"/>
        <v>0.99410464669738863</v>
      </c>
      <c r="AX39" s="12"/>
      <c r="AY39" s="8">
        <v>0.96040000000000014</v>
      </c>
      <c r="AZ39" s="9">
        <v>1.0556084656084657</v>
      </c>
      <c r="BA39" s="8">
        <v>0.97258064516129028</v>
      </c>
      <c r="BB39" s="9">
        <v>1.0858870967741936</v>
      </c>
      <c r="BC39" s="10">
        <f t="shared" si="8"/>
        <v>1.0186190518859874</v>
      </c>
      <c r="BD39" s="13"/>
      <c r="BE39" s="14">
        <v>0.95084507042253519</v>
      </c>
      <c r="BF39" s="15">
        <v>0.95882539682539691</v>
      </c>
      <c r="BG39" s="14">
        <v>0.91208333333333336</v>
      </c>
      <c r="BH39" s="15">
        <v>1.0679166666666666</v>
      </c>
      <c r="BI39" s="10">
        <f t="shared" si="9"/>
        <v>0.97241761681198302</v>
      </c>
      <c r="BJ39" s="12"/>
      <c r="BK39" s="14">
        <v>0.95263318112633188</v>
      </c>
      <c r="BL39" s="15">
        <v>0.86614439324116754</v>
      </c>
      <c r="BM39" s="14">
        <v>0.52459677419354833</v>
      </c>
      <c r="BN39" s="15">
        <v>1.0008064516129032</v>
      </c>
      <c r="BO39" s="10">
        <f t="shared" si="10"/>
        <v>0.8360452000434877</v>
      </c>
    </row>
    <row r="40" spans="1:67" x14ac:dyDescent="0.25">
      <c r="A40" s="62" t="s">
        <v>57</v>
      </c>
      <c r="B40" s="17" t="s">
        <v>33</v>
      </c>
      <c r="C40" s="8">
        <v>1.2562724014336917</v>
      </c>
      <c r="D40" s="9">
        <v>0.97038152130625255</v>
      </c>
      <c r="E40" s="8">
        <v>0.91988709677419367</v>
      </c>
      <c r="F40" s="9">
        <v>1.335747311827957</v>
      </c>
      <c r="G40" s="10">
        <f t="shared" si="0"/>
        <v>1.1205720828355237</v>
      </c>
      <c r="H40" s="11"/>
      <c r="I40" s="8">
        <v>1.1172500000000001</v>
      </c>
      <c r="J40" s="9">
        <v>1.0083174603174607</v>
      </c>
      <c r="K40" s="8">
        <v>0.97017857142857133</v>
      </c>
      <c r="L40" s="9">
        <v>1.5402499999999999</v>
      </c>
      <c r="M40" s="10">
        <f t="shared" si="1"/>
        <v>1.158999007936508</v>
      </c>
      <c r="N40" s="11"/>
      <c r="O40" s="8">
        <v>1.2738315412186381</v>
      </c>
      <c r="P40" s="9">
        <v>1.0142652329749104</v>
      </c>
      <c r="Q40" s="8">
        <v>1.0341129032258065</v>
      </c>
      <c r="R40" s="9">
        <v>1.4435913978494626</v>
      </c>
      <c r="S40" s="10">
        <f t="shared" si="2"/>
        <v>1.1914502688172044</v>
      </c>
      <c r="T40" s="11"/>
      <c r="U40" s="8">
        <v>0.79032258064516125</v>
      </c>
      <c r="V40" s="9">
        <v>1.325022222222221</v>
      </c>
      <c r="W40" s="8">
        <v>0.8666666666666667</v>
      </c>
      <c r="X40" s="9">
        <v>1.0890756302521007</v>
      </c>
      <c r="Y40" s="10">
        <f t="shared" si="3"/>
        <v>1.0177717749465374</v>
      </c>
      <c r="Z40" s="11"/>
      <c r="AA40" s="8">
        <v>1.0934962962962964</v>
      </c>
      <c r="AB40" s="9">
        <v>0.68371193415637777</v>
      </c>
      <c r="AC40" s="8">
        <v>0.95330000000000004</v>
      </c>
      <c r="AD40" s="9">
        <v>1.2114166666666668</v>
      </c>
      <c r="AE40" s="10">
        <f t="shared" si="4"/>
        <v>0.9854812242798352</v>
      </c>
      <c r="AF40" s="11"/>
      <c r="AG40" s="8">
        <v>0.97218996415770609</v>
      </c>
      <c r="AH40" s="9">
        <v>0.95222939068100432</v>
      </c>
      <c r="AI40" s="8">
        <v>0.98812903225806448</v>
      </c>
      <c r="AJ40" s="9">
        <v>1.4895645161290321</v>
      </c>
      <c r="AK40" s="10">
        <f t="shared" si="5"/>
        <v>1.1005282258064517</v>
      </c>
      <c r="AL40" s="11"/>
      <c r="AM40" s="8">
        <v>0.95</v>
      </c>
      <c r="AN40" s="9">
        <v>0.88619753086419684</v>
      </c>
      <c r="AO40" s="8">
        <v>0.79488333333333328</v>
      </c>
      <c r="AP40" s="9">
        <v>1.4724000000000024</v>
      </c>
      <c r="AQ40" s="10">
        <f t="shared" si="6"/>
        <v>1.0258702160493831</v>
      </c>
      <c r="AR40" s="11"/>
      <c r="AS40" s="8">
        <v>0.94513978494623663</v>
      </c>
      <c r="AT40" s="9">
        <v>0.89702110712863437</v>
      </c>
      <c r="AU40" s="8">
        <v>0.88533870967741946</v>
      </c>
      <c r="AV40" s="9">
        <v>1.5686129032258065</v>
      </c>
      <c r="AW40" s="10">
        <f t="shared" si="7"/>
        <v>1.0740281262445244</v>
      </c>
      <c r="AX40" s="12"/>
      <c r="AY40" s="8">
        <v>1.0900444444444446</v>
      </c>
      <c r="AZ40" s="9">
        <v>0.86100082304526693</v>
      </c>
      <c r="BA40" s="8">
        <v>0.49246774193548387</v>
      </c>
      <c r="BB40" s="9">
        <v>1.6896612903225812</v>
      </c>
      <c r="BC40" s="10">
        <f t="shared" si="8"/>
        <v>1.0332935749369441</v>
      </c>
      <c r="BD40" s="13"/>
      <c r="BE40" s="14">
        <v>0.96685446009389675</v>
      </c>
      <c r="BF40" s="15">
        <v>0.90660082304526546</v>
      </c>
      <c r="BG40" s="14">
        <v>0.62161666666666671</v>
      </c>
      <c r="BH40" s="15">
        <v>1.6837166666666668</v>
      </c>
      <c r="BI40" s="10">
        <f t="shared" si="9"/>
        <v>1.0446971541181238</v>
      </c>
      <c r="BJ40" s="12"/>
      <c r="BK40" s="14">
        <v>0.91592389649923933</v>
      </c>
      <c r="BL40" s="15">
        <v>1.061204301075269</v>
      </c>
      <c r="BM40" s="14">
        <v>0.58596774193548373</v>
      </c>
      <c r="BN40" s="15">
        <v>1.9867419354838709</v>
      </c>
      <c r="BO40" s="10">
        <f t="shared" si="10"/>
        <v>1.1374594687484658</v>
      </c>
    </row>
    <row r="41" spans="1:67" x14ac:dyDescent="0.25">
      <c r="A41" s="64" t="s">
        <v>57</v>
      </c>
      <c r="B41" s="7" t="s">
        <v>35</v>
      </c>
      <c r="C41" s="8">
        <v>1.2202222222222221</v>
      </c>
      <c r="D41" s="9">
        <v>1.3904516129032258</v>
      </c>
      <c r="E41" s="8">
        <v>0.70900537634408589</v>
      </c>
      <c r="F41" s="9">
        <v>1.5129784946236557</v>
      </c>
      <c r="G41" s="10">
        <f t="shared" si="0"/>
        <v>1.2081644265232976</v>
      </c>
      <c r="H41" s="16"/>
      <c r="I41" s="8">
        <v>1.1140476190476192</v>
      </c>
      <c r="J41" s="9">
        <v>1.2986250000000006</v>
      </c>
      <c r="K41" s="8">
        <v>0.85255357142857169</v>
      </c>
      <c r="L41" s="9">
        <v>1.6029107142857149</v>
      </c>
      <c r="M41" s="10">
        <f t="shared" si="1"/>
        <v>1.2170342261904765</v>
      </c>
      <c r="N41" s="16"/>
      <c r="O41" s="8">
        <v>1.189225806451613</v>
      </c>
      <c r="P41" s="9">
        <v>1.4208960573476705</v>
      </c>
      <c r="Q41" s="8">
        <v>0.77929032258064534</v>
      </c>
      <c r="R41" s="9">
        <v>1.6293924731182801</v>
      </c>
      <c r="S41" s="10">
        <f t="shared" si="2"/>
        <v>1.2547011648745523</v>
      </c>
      <c r="T41" s="16"/>
      <c r="U41" s="8">
        <v>0.9688136200716847</v>
      </c>
      <c r="V41" s="9">
        <v>1.1065710872162466</v>
      </c>
      <c r="W41" s="8">
        <v>0.50319354838709662</v>
      </c>
      <c r="X41" s="9">
        <v>1.5514193548387121</v>
      </c>
      <c r="Y41" s="10">
        <f t="shared" si="3"/>
        <v>1.0324994026284351</v>
      </c>
      <c r="Z41" s="16"/>
      <c r="AA41" s="8">
        <v>1.0468111111111116</v>
      </c>
      <c r="AB41" s="9">
        <v>1.3568074074074055</v>
      </c>
      <c r="AC41" s="8">
        <v>1.1473944444444446</v>
      </c>
      <c r="AD41" s="9">
        <v>2.2946111111111103</v>
      </c>
      <c r="AE41" s="10">
        <f t="shared" si="4"/>
        <v>1.461406018518518</v>
      </c>
      <c r="AF41" s="16"/>
      <c r="AG41" s="8">
        <v>0.95201792114695338</v>
      </c>
      <c r="AH41" s="9">
        <v>1.1044014336917567</v>
      </c>
      <c r="AI41" s="8">
        <v>0.81711290322580654</v>
      </c>
      <c r="AJ41" s="9">
        <v>1.5285161290322582</v>
      </c>
      <c r="AK41" s="10">
        <f t="shared" si="5"/>
        <v>1.1005120967741937</v>
      </c>
      <c r="AL41" s="16"/>
      <c r="AM41" s="8">
        <v>0.86648518518518525</v>
      </c>
      <c r="AN41" s="9">
        <v>1.1242203703703695</v>
      </c>
      <c r="AO41" s="8">
        <v>0.78681666666666628</v>
      </c>
      <c r="AP41" s="9">
        <v>1.3252444444444462</v>
      </c>
      <c r="AQ41" s="10">
        <f t="shared" si="6"/>
        <v>1.0256916666666669</v>
      </c>
      <c r="AR41" s="16"/>
      <c r="AS41" s="8">
        <v>0.98593189964157668</v>
      </c>
      <c r="AT41" s="9">
        <v>1.2450896057347665</v>
      </c>
      <c r="AU41" s="8">
        <v>0.77316129032258074</v>
      </c>
      <c r="AV41" s="9">
        <v>1.4642096774193547</v>
      </c>
      <c r="AW41" s="10">
        <f t="shared" si="7"/>
        <v>1.1170981182795696</v>
      </c>
      <c r="AX41" s="12"/>
      <c r="AY41" s="8">
        <v>0.99224074074074164</v>
      </c>
      <c r="AZ41" s="9">
        <v>1.191268518518515</v>
      </c>
      <c r="BA41" s="8">
        <v>1.130827956989247</v>
      </c>
      <c r="BB41" s="9">
        <v>1.367306451612905</v>
      </c>
      <c r="BC41" s="10">
        <f t="shared" si="8"/>
        <v>1.170410916965352</v>
      </c>
      <c r="BD41" s="13"/>
      <c r="BE41" s="14">
        <v>0.86773708920187864</v>
      </c>
      <c r="BF41" s="15">
        <v>1.0523555555555555</v>
      </c>
      <c r="BG41" s="14">
        <v>0.73363333333333336</v>
      </c>
      <c r="BH41" s="15">
        <v>1.3493611111111123</v>
      </c>
      <c r="BI41" s="10">
        <f t="shared" si="9"/>
        <v>1.0007717723004699</v>
      </c>
      <c r="BJ41" s="12"/>
      <c r="BK41" s="14">
        <v>0.88800913242009183</v>
      </c>
      <c r="BL41" s="15">
        <v>0.81509318996415603</v>
      </c>
      <c r="BM41" s="14">
        <v>0.4921827956989247</v>
      </c>
      <c r="BN41" s="15">
        <v>1.5331774193548406</v>
      </c>
      <c r="BO41" s="10">
        <f t="shared" si="10"/>
        <v>0.9321156343595034</v>
      </c>
    </row>
    <row r="42" spans="1:67" x14ac:dyDescent="0.25">
      <c r="A42" s="62" t="s">
        <v>57</v>
      </c>
      <c r="B42" s="17" t="s">
        <v>38</v>
      </c>
      <c r="C42" s="8">
        <v>1.2168458781362013</v>
      </c>
      <c r="D42" s="9">
        <v>1.2881123058542414</v>
      </c>
      <c r="E42" s="8">
        <v>0.83735483870967742</v>
      </c>
      <c r="F42" s="9">
        <v>1.3233655913978495</v>
      </c>
      <c r="G42" s="10">
        <f t="shared" si="0"/>
        <v>1.1664196535244924</v>
      </c>
      <c r="H42" s="16"/>
      <c r="I42" s="8">
        <v>1.1126984126984127</v>
      </c>
      <c r="J42" s="9">
        <v>1.2977539682539683</v>
      </c>
      <c r="K42" s="8">
        <v>0.79573214285714289</v>
      </c>
      <c r="L42" s="9">
        <v>1.137964285714286</v>
      </c>
      <c r="M42" s="10">
        <f t="shared" si="1"/>
        <v>1.0860372023809526</v>
      </c>
      <c r="N42" s="16"/>
      <c r="O42" s="8">
        <v>1.3369139784946238</v>
      </c>
      <c r="P42" s="9">
        <v>1.3232616487455198</v>
      </c>
      <c r="Q42" s="8">
        <v>1.886935483870968</v>
      </c>
      <c r="R42" s="9">
        <v>0.77703225806451615</v>
      </c>
      <c r="S42" s="10">
        <f t="shared" si="2"/>
        <v>1.331035842293907</v>
      </c>
      <c r="T42" s="16"/>
      <c r="U42" s="8">
        <v>1.1181505376344087</v>
      </c>
      <c r="V42" s="9">
        <v>1.2638458781361983</v>
      </c>
      <c r="W42" s="8">
        <v>0.78217204301075227</v>
      </c>
      <c r="X42" s="9">
        <v>1.7202903225806476</v>
      </c>
      <c r="Y42" s="10">
        <f t="shared" si="3"/>
        <v>1.2211146953405019</v>
      </c>
      <c r="Z42" s="16"/>
      <c r="AA42" s="8">
        <v>1.1633074074074061</v>
      </c>
      <c r="AB42" s="9">
        <v>1.0169629629629626</v>
      </c>
      <c r="AC42" s="8">
        <v>1.2121</v>
      </c>
      <c r="AD42" s="9">
        <v>1.0653666666666668</v>
      </c>
      <c r="AE42" s="10">
        <f t="shared" si="4"/>
        <v>1.1144342592592589</v>
      </c>
      <c r="AF42" s="16"/>
      <c r="AG42" s="8">
        <v>0.93977777777777738</v>
      </c>
      <c r="AH42" s="9">
        <v>1.1797275985663092</v>
      </c>
      <c r="AI42" s="8">
        <v>1.7019032258064521</v>
      </c>
      <c r="AJ42" s="9">
        <v>0.78955913978494641</v>
      </c>
      <c r="AK42" s="10">
        <f t="shared" si="5"/>
        <v>1.1527419354838715</v>
      </c>
      <c r="AL42" s="16"/>
      <c r="AM42" s="8">
        <v>0.83015555555555554</v>
      </c>
      <c r="AN42" s="9">
        <v>1.2324320987654316</v>
      </c>
      <c r="AO42" s="8">
        <v>1.9395888888888899</v>
      </c>
      <c r="AP42" s="9">
        <v>0.85481111111111219</v>
      </c>
      <c r="AQ42" s="10">
        <f t="shared" si="6"/>
        <v>1.2142469135802474</v>
      </c>
      <c r="AR42" s="16"/>
      <c r="AS42" s="8">
        <v>0.72766308243727629</v>
      </c>
      <c r="AT42" s="9">
        <v>1.2450035842293918</v>
      </c>
      <c r="AU42" s="8">
        <v>1.8479677419354834</v>
      </c>
      <c r="AV42" s="9">
        <v>0.69633333333333347</v>
      </c>
      <c r="AW42" s="10">
        <f t="shared" si="7"/>
        <v>1.1292419354838712</v>
      </c>
      <c r="AX42" s="12"/>
      <c r="AY42" s="8">
        <v>0.88962962962962999</v>
      </c>
      <c r="AZ42" s="9">
        <v>1.3023530864197523</v>
      </c>
      <c r="BA42" s="8">
        <v>1.4534193548387098</v>
      </c>
      <c r="BB42" s="9">
        <v>0.88409677419354959</v>
      </c>
      <c r="BC42" s="10">
        <f t="shared" si="8"/>
        <v>1.1323747112704103</v>
      </c>
      <c r="BD42" s="13"/>
      <c r="BE42" s="14">
        <v>0.74700156494522718</v>
      </c>
      <c r="BF42" s="15">
        <v>1.454064197530859</v>
      </c>
      <c r="BG42" s="14">
        <v>0.92310000000000003</v>
      </c>
      <c r="BH42" s="15">
        <v>0.96012222222222365</v>
      </c>
      <c r="BI42" s="10">
        <f t="shared" si="9"/>
        <v>1.0210719961745776</v>
      </c>
      <c r="BJ42" s="12"/>
      <c r="BK42" s="14">
        <v>0.74048097412481007</v>
      </c>
      <c r="BL42" s="15">
        <v>1.4427741935483855</v>
      </c>
      <c r="BM42" s="14">
        <v>0.94825806451612915</v>
      </c>
      <c r="BN42" s="15">
        <v>1.0152580645161309</v>
      </c>
      <c r="BO42" s="10">
        <f t="shared" si="10"/>
        <v>1.036692824176364</v>
      </c>
    </row>
    <row r="43" spans="1:67" ht="13.5" thickBot="1" x14ac:dyDescent="0.3">
      <c r="A43" s="64" t="s">
        <v>57</v>
      </c>
      <c r="B43" s="7" t="s">
        <v>40</v>
      </c>
      <c r="C43" s="8">
        <v>1.0062437275985663</v>
      </c>
      <c r="D43" s="9">
        <v>1.3555670250896059</v>
      </c>
      <c r="E43" s="8">
        <v>0.68870967741935485</v>
      </c>
      <c r="F43" s="9">
        <v>1.1741935483870967</v>
      </c>
      <c r="G43" s="10">
        <f t="shared" si="0"/>
        <v>1.0561784946236559</v>
      </c>
      <c r="H43" s="16"/>
      <c r="I43" s="8">
        <v>0.80752380952380953</v>
      </c>
      <c r="J43" s="9">
        <v>1.409176190476191</v>
      </c>
      <c r="K43" s="8">
        <v>0.50535714285714284</v>
      </c>
      <c r="L43" s="9">
        <v>1.4273809523809524</v>
      </c>
      <c r="M43" s="10">
        <f t="shared" si="1"/>
        <v>1.0373595238095239</v>
      </c>
      <c r="N43" s="16"/>
      <c r="O43" s="8">
        <v>0.61396774193548387</v>
      </c>
      <c r="P43" s="9">
        <v>1.4364458781362015</v>
      </c>
      <c r="Q43" s="8">
        <v>0.55161290322580647</v>
      </c>
      <c r="R43" s="9">
        <v>1.4411290322580645</v>
      </c>
      <c r="S43" s="10">
        <f t="shared" si="2"/>
        <v>1.0107888888888892</v>
      </c>
      <c r="T43" s="16"/>
      <c r="U43" s="8">
        <v>0.532258064516129</v>
      </c>
      <c r="V43" s="9">
        <v>1.2207741935483873</v>
      </c>
      <c r="W43" s="8">
        <v>0.38870967741935486</v>
      </c>
      <c r="X43" s="9">
        <v>1.4720430107526881</v>
      </c>
      <c r="Y43" s="10">
        <f t="shared" si="3"/>
        <v>0.9034462365591398</v>
      </c>
      <c r="Z43" s="16"/>
      <c r="AA43" s="8">
        <v>0.70073333333333343</v>
      </c>
      <c r="AB43" s="9">
        <v>1.1014222222222201</v>
      </c>
      <c r="AC43" s="8">
        <v>0.52166666666666661</v>
      </c>
      <c r="AD43" s="9">
        <v>1.461111111111111</v>
      </c>
      <c r="AE43" s="10">
        <f t="shared" si="4"/>
        <v>0.94623333333333282</v>
      </c>
      <c r="AF43" s="16"/>
      <c r="AG43" s="8">
        <v>0.45553763440860212</v>
      </c>
      <c r="AH43" s="9">
        <v>1.1654724014336917</v>
      </c>
      <c r="AI43" s="8">
        <v>0.5</v>
      </c>
      <c r="AJ43" s="9">
        <v>1.3720430107526882</v>
      </c>
      <c r="AK43" s="10">
        <f t="shared" si="5"/>
        <v>0.87326326164874546</v>
      </c>
      <c r="AL43" s="16"/>
      <c r="AM43" s="8">
        <v>0.4355185185185183</v>
      </c>
      <c r="AN43" s="9">
        <v>1.1560844444444434</v>
      </c>
      <c r="AO43" s="8">
        <v>0.48499999999999999</v>
      </c>
      <c r="AP43" s="9">
        <v>1.4022222222222223</v>
      </c>
      <c r="AQ43" s="10">
        <f t="shared" si="6"/>
        <v>0.86970629629629603</v>
      </c>
      <c r="AR43" s="16"/>
      <c r="AS43" s="8">
        <v>0.53261290322580646</v>
      </c>
      <c r="AT43" s="9">
        <v>1.1159111111111106</v>
      </c>
      <c r="AU43" s="8">
        <v>0.50161290322580643</v>
      </c>
      <c r="AV43" s="9">
        <v>1.3645161290322581</v>
      </c>
      <c r="AW43" s="10">
        <f t="shared" si="7"/>
        <v>0.87866326164874531</v>
      </c>
      <c r="AX43" s="12"/>
      <c r="AY43" s="8">
        <v>0.65962962962962957</v>
      </c>
      <c r="AZ43" s="9">
        <v>1.1607733333333301</v>
      </c>
      <c r="BA43" s="8">
        <v>0.50967741935483868</v>
      </c>
      <c r="BB43" s="9">
        <v>1.3973118279569892</v>
      </c>
      <c r="BC43" s="10">
        <f t="shared" si="8"/>
        <v>0.93184805256869696</v>
      </c>
      <c r="BD43" s="13"/>
      <c r="BE43" s="14">
        <v>0.63630672926447573</v>
      </c>
      <c r="BF43" s="15">
        <v>1.1124340740740717</v>
      </c>
      <c r="BG43" s="14">
        <v>0.5</v>
      </c>
      <c r="BH43" s="15">
        <v>1.41</v>
      </c>
      <c r="BI43" s="10">
        <f t="shared" si="9"/>
        <v>0.91468520083463689</v>
      </c>
      <c r="BJ43" s="12"/>
      <c r="BK43" s="14">
        <v>0.65753424657534243</v>
      </c>
      <c r="BL43" s="15">
        <v>1.1331182795698904</v>
      </c>
      <c r="BM43" s="14">
        <v>0.48548387096774193</v>
      </c>
      <c r="BN43" s="15">
        <v>1.3580645161290323</v>
      </c>
      <c r="BO43" s="10">
        <f t="shared" si="10"/>
        <v>0.90855022831050181</v>
      </c>
    </row>
    <row r="44" spans="1:67" x14ac:dyDescent="0.25">
      <c r="A44" s="65"/>
      <c r="B44" s="18"/>
      <c r="C44" s="19" t="s">
        <v>78</v>
      </c>
      <c r="D44" s="20"/>
      <c r="E44" s="21"/>
      <c r="F44" s="20"/>
      <c r="G44" s="20"/>
      <c r="I44" s="19" t="s">
        <v>80</v>
      </c>
      <c r="J44" s="20"/>
      <c r="K44" s="21"/>
      <c r="L44" s="20"/>
      <c r="M44" s="20"/>
      <c r="O44" s="19" t="s">
        <v>82</v>
      </c>
      <c r="P44" s="20"/>
      <c r="Q44" s="21"/>
      <c r="R44" s="20"/>
      <c r="S44" s="20"/>
      <c r="U44" s="19" t="s">
        <v>78</v>
      </c>
      <c r="V44" s="20"/>
      <c r="W44" s="21"/>
      <c r="X44" s="20"/>
      <c r="Y44" s="20"/>
      <c r="AA44" s="19" t="s">
        <v>61</v>
      </c>
      <c r="AB44" s="20"/>
      <c r="AC44" s="21"/>
      <c r="AD44" s="20"/>
      <c r="AE44" s="20"/>
      <c r="AG44" s="19" t="s">
        <v>58</v>
      </c>
      <c r="AH44" s="20"/>
      <c r="AI44" s="21"/>
      <c r="AJ44" s="20"/>
      <c r="AK44" s="20"/>
      <c r="AM44" s="19" t="s">
        <v>52</v>
      </c>
      <c r="AN44" s="20"/>
      <c r="AO44" s="21"/>
      <c r="AP44" s="20"/>
      <c r="AQ44" s="20"/>
      <c r="AS44" s="19" t="s">
        <v>49</v>
      </c>
      <c r="AT44" s="20"/>
      <c r="AU44" s="21"/>
      <c r="AV44" s="20"/>
      <c r="AW44" s="20"/>
      <c r="AX44" s="23"/>
      <c r="AY44" s="24" t="s">
        <v>46</v>
      </c>
      <c r="BC44" s="20"/>
      <c r="BE44" s="24" t="s">
        <v>43</v>
      </c>
      <c r="BI44" s="20"/>
      <c r="BK44" s="24" t="s">
        <v>41</v>
      </c>
      <c r="BO44" s="20"/>
    </row>
    <row r="45" spans="1:67" x14ac:dyDescent="0.25">
      <c r="A45" s="66"/>
      <c r="B45" s="18"/>
      <c r="C45" s="19" t="s">
        <v>77</v>
      </c>
      <c r="D45" s="20"/>
      <c r="E45" s="21"/>
      <c r="F45" s="20"/>
      <c r="G45" s="20"/>
      <c r="I45" s="19" t="s">
        <v>74</v>
      </c>
      <c r="J45" s="20"/>
      <c r="K45" s="21"/>
      <c r="L45" s="20"/>
      <c r="M45" s="20"/>
      <c r="O45" s="19" t="s">
        <v>81</v>
      </c>
      <c r="P45" s="20"/>
      <c r="Q45" s="21"/>
      <c r="R45" s="20"/>
      <c r="S45" s="20"/>
      <c r="U45" s="19" t="s">
        <v>77</v>
      </c>
      <c r="V45" s="20"/>
      <c r="W45" s="21"/>
      <c r="X45" s="20"/>
      <c r="Y45" s="20"/>
      <c r="AA45" s="19" t="s">
        <v>60</v>
      </c>
      <c r="AB45" s="20"/>
      <c r="AC45" s="21"/>
      <c r="AD45" s="20"/>
      <c r="AE45" s="20"/>
      <c r="AG45" s="19" t="s">
        <v>51</v>
      </c>
      <c r="AH45" s="20"/>
      <c r="AI45" s="21"/>
      <c r="AJ45" s="20"/>
      <c r="AK45" s="20"/>
      <c r="AM45" s="19" t="s">
        <v>51</v>
      </c>
      <c r="AN45" s="20"/>
      <c r="AO45" s="21"/>
      <c r="AP45" s="20"/>
      <c r="AQ45" s="20"/>
      <c r="AS45" s="19" t="s">
        <v>48</v>
      </c>
      <c r="AT45" s="20"/>
      <c r="AU45" s="21"/>
      <c r="AV45" s="20"/>
      <c r="AW45" s="20"/>
      <c r="AX45" s="23"/>
      <c r="AY45" s="19" t="s">
        <v>45</v>
      </c>
      <c r="BC45" s="20"/>
      <c r="BE45" s="19" t="s">
        <v>42</v>
      </c>
      <c r="BI45" s="20"/>
      <c r="BK45" s="19" t="s">
        <v>44</v>
      </c>
      <c r="BO45" s="20"/>
    </row>
    <row r="46" spans="1:67" ht="13.5" thickBot="1" x14ac:dyDescent="0.3">
      <c r="A46" s="66"/>
      <c r="B46" s="18"/>
      <c r="C46" s="28">
        <f>11/39</f>
        <v>0.28205128205128205</v>
      </c>
      <c r="D46" s="20"/>
      <c r="E46" s="21"/>
      <c r="F46" s="20"/>
      <c r="G46" s="20"/>
      <c r="I46" s="28">
        <f>9/39</f>
        <v>0.23076923076923078</v>
      </c>
      <c r="J46" s="20"/>
      <c r="K46" s="21"/>
      <c r="L46" s="20"/>
      <c r="M46" s="20"/>
      <c r="O46" s="28">
        <f>8/39</f>
        <v>0.20512820512820512</v>
      </c>
      <c r="P46" s="20"/>
      <c r="Q46" s="21"/>
      <c r="R46" s="20"/>
      <c r="S46" s="20"/>
      <c r="U46" s="28">
        <f>11/39</f>
        <v>0.28205128205128205</v>
      </c>
      <c r="V46" s="20"/>
      <c r="W46" s="21"/>
      <c r="X46" s="20"/>
      <c r="Y46" s="20"/>
      <c r="AA46" s="28">
        <f>5/39</f>
        <v>0.12820512820512819</v>
      </c>
      <c r="AB46" s="20"/>
      <c r="AC46" s="21"/>
      <c r="AD46" s="20"/>
      <c r="AE46" s="20"/>
      <c r="AG46" s="28">
        <f>13/39</f>
        <v>0.33333333333333331</v>
      </c>
      <c r="AH46" s="20"/>
      <c r="AI46" s="21"/>
      <c r="AJ46" s="20"/>
      <c r="AK46" s="20"/>
      <c r="AM46" s="28">
        <f>13/40</f>
        <v>0.32500000000000001</v>
      </c>
      <c r="AN46" s="20"/>
      <c r="AO46" s="21"/>
      <c r="AP46" s="20"/>
      <c r="AQ46" s="20"/>
      <c r="AS46" s="28">
        <f>12/41</f>
        <v>0.29268292682926828</v>
      </c>
      <c r="AT46" s="20"/>
      <c r="AU46" s="21"/>
      <c r="AV46" s="20"/>
      <c r="AW46" s="20"/>
      <c r="AX46" s="23"/>
      <c r="AY46" s="28">
        <f>16/41</f>
        <v>0.3902439024390244</v>
      </c>
      <c r="BC46" s="20"/>
      <c r="BE46" s="28">
        <f>22/41</f>
        <v>0.53658536585365857</v>
      </c>
      <c r="BI46" s="20"/>
      <c r="BK46" s="28">
        <f>31/41</f>
        <v>0.75609756097560976</v>
      </c>
      <c r="BO46" s="20"/>
    </row>
    <row r="47" spans="1:67" x14ac:dyDescent="0.25">
      <c r="A47" s="67"/>
      <c r="B47" s="18"/>
      <c r="C47" s="21"/>
      <c r="D47" s="20"/>
      <c r="E47" s="21"/>
      <c r="F47" s="20"/>
      <c r="G47" s="20"/>
      <c r="I47" s="21"/>
      <c r="J47" s="20"/>
      <c r="K47" s="21"/>
      <c r="L47" s="20"/>
      <c r="M47" s="20"/>
      <c r="O47" s="21"/>
      <c r="P47" s="20"/>
      <c r="Q47" s="21"/>
      <c r="R47" s="20"/>
      <c r="S47" s="20"/>
      <c r="U47" s="21"/>
      <c r="V47" s="20"/>
      <c r="W47" s="21"/>
      <c r="X47" s="20"/>
      <c r="Y47" s="20"/>
      <c r="AA47" s="21"/>
      <c r="AB47" s="20"/>
      <c r="AC47" s="21"/>
      <c r="AD47" s="20"/>
      <c r="AE47" s="20"/>
      <c r="AG47" s="21"/>
      <c r="AH47" s="20"/>
      <c r="AI47" s="21"/>
      <c r="AJ47" s="20"/>
      <c r="AK47" s="20"/>
      <c r="AM47" s="21"/>
      <c r="AN47" s="20"/>
      <c r="AO47" s="21"/>
      <c r="AP47" s="20"/>
      <c r="AQ47" s="20"/>
      <c r="AS47" s="21"/>
      <c r="AT47" s="20"/>
      <c r="AU47" s="21"/>
      <c r="AV47" s="20"/>
      <c r="AW47" s="20"/>
      <c r="AX47" s="23"/>
      <c r="BB47" s="26"/>
      <c r="BC47" s="20"/>
      <c r="BI47" s="20"/>
      <c r="BO47" s="20"/>
    </row>
    <row r="48" spans="1:67" x14ac:dyDescent="0.25">
      <c r="A48" s="68"/>
      <c r="C48" s="30">
        <f t="shared" ref="C48:F48" si="11">AVERAGE(C6:C43)</f>
        <v>1.1084279471348639</v>
      </c>
      <c r="D48" s="30">
        <f t="shared" si="11"/>
        <v>1.1487795467321169</v>
      </c>
      <c r="E48" s="30">
        <f t="shared" si="11"/>
        <v>0.92401050902345494</v>
      </c>
      <c r="F48" s="30">
        <f t="shared" si="11"/>
        <v>1.5261421017756285</v>
      </c>
      <c r="G48" s="30"/>
      <c r="H48" s="30" t="e">
        <f t="shared" ref="H48" si="12">AVERAGE(H6:H43)</f>
        <v>#DIV/0!</v>
      </c>
      <c r="I48" s="30">
        <f t="shared" ref="I48:L48" si="13">AVERAGE(I6:I43)</f>
        <v>1.1030262398092932</v>
      </c>
      <c r="J48" s="30">
        <f t="shared" si="13"/>
        <v>1.1274608586004846</v>
      </c>
      <c r="K48" s="30">
        <f t="shared" si="13"/>
        <v>0.93245441729323308</v>
      </c>
      <c r="L48" s="30">
        <f t="shared" si="13"/>
        <v>1.5310748311751599</v>
      </c>
      <c r="M48" s="30"/>
      <c r="N48" s="30" t="e">
        <f t="shared" ref="N48" si="14">AVERAGE(N6:N43)</f>
        <v>#DIV/0!</v>
      </c>
      <c r="O48" s="30">
        <f t="shared" ref="O48:R48" si="15">AVERAGE(O6:O43)</f>
        <v>1.1947800950650447</v>
      </c>
      <c r="P48" s="30">
        <f t="shared" si="15"/>
        <v>1.1627767244743581</v>
      </c>
      <c r="Q48" s="30">
        <f t="shared" si="15"/>
        <v>1.0283595682755275</v>
      </c>
      <c r="R48" s="30">
        <f t="shared" si="15"/>
        <v>1.4837313006979815</v>
      </c>
      <c r="S48" s="30"/>
      <c r="T48" s="30" t="e">
        <f t="shared" ref="T48" si="16">AVERAGE(T6:T43)</f>
        <v>#DIV/0!</v>
      </c>
      <c r="U48" s="30">
        <f t="shared" ref="U48:BN48" si="17">AVERAGE(U6:U43)</f>
        <v>1.1100292886071241</v>
      </c>
      <c r="V48" s="30">
        <f t="shared" si="17"/>
        <v>1.0855766925844155</v>
      </c>
      <c r="W48" s="30">
        <f t="shared" si="17"/>
        <v>1.0066146363893607</v>
      </c>
      <c r="X48" s="30">
        <f t="shared" si="17"/>
        <v>1.3736010046067098</v>
      </c>
      <c r="Y48" s="30"/>
      <c r="Z48" s="30" t="e">
        <f t="shared" si="17"/>
        <v>#DIV/0!</v>
      </c>
      <c r="AA48" s="30">
        <f t="shared" si="17"/>
        <v>1.1436244117200112</v>
      </c>
      <c r="AB48" s="30">
        <f t="shared" si="17"/>
        <v>1.1188648867221413</v>
      </c>
      <c r="AC48" s="30">
        <f t="shared" si="17"/>
        <v>1.067787057103543</v>
      </c>
      <c r="AD48" s="30">
        <f t="shared" si="17"/>
        <v>1.4964795254419567</v>
      </c>
      <c r="AE48" s="30"/>
      <c r="AF48" s="30" t="e">
        <f t="shared" si="17"/>
        <v>#DIV/0!</v>
      </c>
      <c r="AG48" s="30">
        <f t="shared" si="17"/>
        <v>0.93845388946246411</v>
      </c>
      <c r="AH48" s="30">
        <f t="shared" si="17"/>
        <v>1.0518881795564938</v>
      </c>
      <c r="AI48" s="30">
        <f t="shared" si="17"/>
        <v>0.97487994178995874</v>
      </c>
      <c r="AJ48" s="30">
        <f t="shared" si="17"/>
        <v>1.3327940011318617</v>
      </c>
      <c r="AK48" s="30"/>
      <c r="AL48" s="30" t="e">
        <f t="shared" si="17"/>
        <v>#DIV/0!</v>
      </c>
      <c r="AM48" s="30">
        <f t="shared" si="17"/>
        <v>0.884409469221487</v>
      </c>
      <c r="AN48" s="30">
        <f t="shared" si="17"/>
        <v>1.0566230221426445</v>
      </c>
      <c r="AO48" s="30">
        <f t="shared" si="17"/>
        <v>0.93791305346700082</v>
      </c>
      <c r="AP48" s="30">
        <f t="shared" si="17"/>
        <v>1.3102828226968386</v>
      </c>
      <c r="AQ48" s="30"/>
      <c r="AR48" s="30" t="e">
        <f t="shared" si="17"/>
        <v>#DIV/0!</v>
      </c>
      <c r="AS48" s="30">
        <f t="shared" si="17"/>
        <v>0.90695838017634778</v>
      </c>
      <c r="AT48" s="30">
        <f t="shared" si="17"/>
        <v>1.0757572681454592</v>
      </c>
      <c r="AU48" s="30">
        <f t="shared" si="17"/>
        <v>0.99135663756164616</v>
      </c>
      <c r="AV48" s="30">
        <f t="shared" si="17"/>
        <v>1.310273179588757</v>
      </c>
      <c r="AW48" s="30"/>
      <c r="AX48" s="30" t="e">
        <f t="shared" si="17"/>
        <v>#DIV/0!</v>
      </c>
      <c r="AY48" s="30">
        <f t="shared" si="17"/>
        <v>0.92741168199604906</v>
      </c>
      <c r="AZ48" s="30">
        <f t="shared" si="17"/>
        <v>1.1025145214122041</v>
      </c>
      <c r="BA48" s="30">
        <f t="shared" si="17"/>
        <v>0.95258585981081756</v>
      </c>
      <c r="BB48" s="30">
        <f t="shared" si="17"/>
        <v>1.329778956800604</v>
      </c>
      <c r="BC48" s="30"/>
      <c r="BD48" s="30" t="e">
        <f t="shared" si="17"/>
        <v>#DIV/0!</v>
      </c>
      <c r="BE48" s="30">
        <f t="shared" si="17"/>
        <v>0.83910683688448962</v>
      </c>
      <c r="BF48" s="30">
        <f t="shared" si="17"/>
        <v>1.0317199117288574</v>
      </c>
      <c r="BG48" s="30">
        <f t="shared" si="17"/>
        <v>0.93230334537323711</v>
      </c>
      <c r="BH48" s="30">
        <f t="shared" si="17"/>
        <v>1.3247947267594278</v>
      </c>
      <c r="BI48" s="30"/>
      <c r="BJ48" s="30" t="e">
        <f t="shared" si="17"/>
        <v>#DIV/0!</v>
      </c>
      <c r="BK48" s="30">
        <f t="shared" si="17"/>
        <v>0.79640374478564624</v>
      </c>
      <c r="BL48" s="30">
        <f t="shared" si="17"/>
        <v>1.0359505273625744</v>
      </c>
      <c r="BM48" s="30">
        <f t="shared" si="17"/>
        <v>0.85318760611205413</v>
      </c>
      <c r="BN48" s="30">
        <f t="shared" si="17"/>
        <v>1.288724353895492</v>
      </c>
      <c r="BO48" s="30"/>
    </row>
    <row r="49" spans="1:67" x14ac:dyDescent="0.25">
      <c r="A49" s="68"/>
      <c r="C49" s="30">
        <f>C48-I48</f>
        <v>5.4017073255707704E-3</v>
      </c>
      <c r="D49" s="30">
        <f t="shared" ref="D49" si="18">D48-J48</f>
        <v>2.1318688131632291E-2</v>
      </c>
      <c r="E49" s="30">
        <f t="shared" ref="E49" si="19">E48-K48</f>
        <v>-8.4439082697781442E-3</v>
      </c>
      <c r="F49" s="30">
        <f t="shared" ref="F49" si="20">F48-L48</f>
        <v>-4.932729399531377E-3</v>
      </c>
      <c r="G49" s="30"/>
      <c r="I49" s="30">
        <f>I48-O48</f>
        <v>-9.1753855255751526E-2</v>
      </c>
      <c r="J49" s="30">
        <f t="shared" ref="J49" si="21">J48-P48</f>
        <v>-3.5315865873873475E-2</v>
      </c>
      <c r="K49" s="30">
        <f t="shared" ref="K49" si="22">K48-Q48</f>
        <v>-9.5905150982294463E-2</v>
      </c>
      <c r="L49" s="30">
        <f t="shared" ref="L49" si="23">L48-R48</f>
        <v>4.7343530477178319E-2</v>
      </c>
      <c r="M49" s="30"/>
      <c r="O49" s="30">
        <f>O48-U48</f>
        <v>8.4750806457920547E-2</v>
      </c>
      <c r="P49" s="30">
        <f t="shared" ref="P49" si="24">P48-V48</f>
        <v>7.7200031889942622E-2</v>
      </c>
      <c r="Q49" s="30">
        <f t="shared" ref="Q49" si="25">Q48-W48</f>
        <v>2.1744931886166885E-2</v>
      </c>
      <c r="R49" s="30">
        <f t="shared" ref="R49" si="26">R48-X48</f>
        <v>0.11013029609127178</v>
      </c>
      <c r="S49" s="30"/>
      <c r="U49" s="30">
        <f>U48-AA48</f>
        <v>-3.3595123112887038E-2</v>
      </c>
      <c r="V49" s="30">
        <f t="shared" ref="V49" si="27">V48-AB48</f>
        <v>-3.3288194137725879E-2</v>
      </c>
      <c r="W49" s="30">
        <f t="shared" ref="W49" si="28">W48-AC48</f>
        <v>-6.1172420714182385E-2</v>
      </c>
      <c r="X49" s="30">
        <f t="shared" ref="X49" si="29">X48-AD48</f>
        <v>-0.12287852083524697</v>
      </c>
      <c r="Y49" s="30"/>
      <c r="AA49" s="30">
        <f>AA48-AG48</f>
        <v>0.20517052225754706</v>
      </c>
      <c r="AB49" s="30">
        <f>AB48-AH48</f>
        <v>6.697670716564752E-2</v>
      </c>
      <c r="AC49" s="30">
        <f>AC48-AI48</f>
        <v>9.290711531358431E-2</v>
      </c>
      <c r="AD49" s="30">
        <f>AD48-AJ48</f>
        <v>0.16368552431009498</v>
      </c>
      <c r="AE49" s="30"/>
      <c r="AG49" s="30">
        <f>AG48-AM48</f>
        <v>5.4044420240977109E-2</v>
      </c>
      <c r="AH49" s="30">
        <f>AH48-AN48</f>
        <v>-4.7348425861506449E-3</v>
      </c>
      <c r="AI49" s="30">
        <f>AI48-AO48</f>
        <v>3.6966888322957914E-2</v>
      </c>
      <c r="AJ49" s="30">
        <f>AJ48-AP48</f>
        <v>2.2511178435023149E-2</v>
      </c>
      <c r="AK49" s="30"/>
      <c r="AQ49" s="30"/>
      <c r="AS49" s="21"/>
      <c r="AT49" s="20"/>
      <c r="AU49" s="21"/>
      <c r="AV49" s="20"/>
      <c r="AW49" s="30"/>
      <c r="AX49" s="23"/>
      <c r="BC49" s="30"/>
      <c r="BI49" s="30"/>
      <c r="BO49" s="30"/>
    </row>
    <row r="50" spans="1:67" x14ac:dyDescent="0.25">
      <c r="A50" s="68"/>
      <c r="AS50" s="21"/>
      <c r="AT50" s="20"/>
      <c r="AU50" s="21"/>
      <c r="AV50" s="20"/>
      <c r="AX50" s="23"/>
    </row>
    <row r="51" spans="1:67" x14ac:dyDescent="0.25">
      <c r="A51" s="68"/>
      <c r="AS51" s="21"/>
      <c r="AT51" s="20"/>
      <c r="AU51" s="21"/>
      <c r="AV51" s="20"/>
      <c r="AX51" s="23"/>
    </row>
    <row r="52" spans="1:67" x14ac:dyDescent="0.25">
      <c r="A52" s="68"/>
      <c r="AS52" s="21"/>
      <c r="AT52" s="20"/>
      <c r="AU52" s="21"/>
      <c r="AV52" s="20"/>
      <c r="AX52" s="23"/>
    </row>
    <row r="53" spans="1:67" x14ac:dyDescent="0.25">
      <c r="A53" s="68"/>
      <c r="AS53" s="21"/>
      <c r="AT53" s="20"/>
      <c r="AU53" s="21"/>
      <c r="AV53" s="20"/>
      <c r="AX53" s="23"/>
    </row>
    <row r="54" spans="1:67" x14ac:dyDescent="0.25">
      <c r="A54" s="68"/>
      <c r="C54" s="29">
        <f>39-13</f>
        <v>26</v>
      </c>
      <c r="I54" s="29">
        <f>39-13</f>
        <v>26</v>
      </c>
      <c r="O54" s="29">
        <f>39-13</f>
        <v>26</v>
      </c>
      <c r="AS54" s="21"/>
      <c r="AT54" s="20"/>
      <c r="AU54" s="21"/>
      <c r="AV54" s="20"/>
      <c r="AX54" s="23"/>
    </row>
    <row r="55" spans="1:67" x14ac:dyDescent="0.25">
      <c r="A55" s="68"/>
      <c r="AS55" s="21"/>
      <c r="AT55" s="20"/>
      <c r="AU55" s="21"/>
      <c r="AV55" s="20"/>
      <c r="AX55" s="23"/>
    </row>
    <row r="56" spans="1:67" x14ac:dyDescent="0.25">
      <c r="A56" s="68"/>
      <c r="AS56" s="21"/>
      <c r="AT56" s="20"/>
      <c r="AU56" s="21"/>
      <c r="AV56" s="20"/>
      <c r="AX56" s="23"/>
    </row>
    <row r="57" spans="1:67" x14ac:dyDescent="0.25">
      <c r="A57" s="68"/>
      <c r="AS57" s="21"/>
      <c r="AT57" s="20"/>
      <c r="AU57" s="21"/>
      <c r="AV57" s="20"/>
      <c r="AX57" s="23"/>
    </row>
    <row r="58" spans="1:67" x14ac:dyDescent="0.25">
      <c r="A58" s="68"/>
      <c r="AS58" s="21"/>
      <c r="AT58" s="20"/>
      <c r="AU58" s="21"/>
      <c r="AV58" s="20"/>
      <c r="AX58" s="23"/>
    </row>
    <row r="59" spans="1:67" x14ac:dyDescent="0.25">
      <c r="A59" s="68"/>
      <c r="AS59" s="21"/>
      <c r="AT59" s="20"/>
      <c r="AU59" s="21"/>
      <c r="AV59" s="20"/>
      <c r="AX59" s="23"/>
    </row>
    <row r="60" spans="1:67" x14ac:dyDescent="0.25">
      <c r="A60" s="68"/>
      <c r="AS60" s="21"/>
      <c r="AT60" s="20"/>
      <c r="AU60" s="21"/>
      <c r="AV60" s="20"/>
      <c r="AX60" s="23"/>
    </row>
    <row r="61" spans="1:67" x14ac:dyDescent="0.25">
      <c r="A61" s="68"/>
      <c r="AS61" s="21"/>
      <c r="AT61" s="20"/>
      <c r="AU61" s="21"/>
      <c r="AV61" s="20"/>
      <c r="AX61" s="23"/>
    </row>
    <row r="62" spans="1:67" x14ac:dyDescent="0.25">
      <c r="A62" s="68"/>
      <c r="AS62" s="21"/>
      <c r="AT62" s="20"/>
      <c r="AU62" s="21"/>
      <c r="AV62" s="20"/>
      <c r="AX62" s="23"/>
    </row>
    <row r="63" spans="1:67" x14ac:dyDescent="0.25">
      <c r="A63" s="68"/>
      <c r="AS63" s="21"/>
      <c r="AT63" s="20"/>
      <c r="AU63" s="21"/>
      <c r="AV63" s="20"/>
      <c r="AX63" s="23"/>
    </row>
    <row r="64" spans="1:67" x14ac:dyDescent="0.25">
      <c r="A64" s="68"/>
      <c r="AS64" s="21"/>
      <c r="AT64" s="20"/>
      <c r="AU64" s="21"/>
      <c r="AV64" s="20"/>
      <c r="AX64" s="23"/>
    </row>
    <row r="65" spans="1:50" x14ac:dyDescent="0.25">
      <c r="A65" s="68"/>
      <c r="AS65" s="21"/>
      <c r="AT65" s="20"/>
      <c r="AU65" s="21"/>
      <c r="AV65" s="20"/>
      <c r="AX65" s="23"/>
    </row>
    <row r="66" spans="1:50" x14ac:dyDescent="0.25">
      <c r="A66" s="68"/>
      <c r="AS66" s="21"/>
      <c r="AT66" s="20"/>
      <c r="AU66" s="21"/>
      <c r="AV66" s="20"/>
      <c r="AX66" s="23"/>
    </row>
    <row r="67" spans="1:50" x14ac:dyDescent="0.25">
      <c r="A67" s="68"/>
      <c r="AS67" s="21"/>
      <c r="AT67" s="20"/>
      <c r="AU67" s="21"/>
      <c r="AV67" s="20"/>
      <c r="AX67" s="23"/>
    </row>
    <row r="68" spans="1:50" x14ac:dyDescent="0.25">
      <c r="A68" s="68"/>
      <c r="AS68" s="21"/>
      <c r="AT68" s="20"/>
      <c r="AU68" s="21"/>
      <c r="AV68" s="20"/>
      <c r="AX68" s="23"/>
    </row>
    <row r="69" spans="1:50" x14ac:dyDescent="0.25">
      <c r="A69" s="68"/>
      <c r="AS69" s="21"/>
      <c r="AT69" s="20"/>
      <c r="AU69" s="21"/>
      <c r="AV69" s="20"/>
      <c r="AX69" s="23"/>
    </row>
    <row r="70" spans="1:50" x14ac:dyDescent="0.25">
      <c r="A70" s="68"/>
      <c r="AS70" s="21"/>
      <c r="AT70" s="20"/>
      <c r="AU70" s="21"/>
      <c r="AV70" s="20"/>
      <c r="AX70" s="23"/>
    </row>
    <row r="71" spans="1:50" x14ac:dyDescent="0.25">
      <c r="A71" s="68"/>
      <c r="AS71" s="21"/>
      <c r="AT71" s="20"/>
      <c r="AU71" s="21"/>
      <c r="AV71" s="20"/>
      <c r="AX71" s="23"/>
    </row>
    <row r="72" spans="1:50" x14ac:dyDescent="0.25">
      <c r="A72" s="68"/>
      <c r="AS72" s="21"/>
      <c r="AT72" s="20"/>
      <c r="AU72" s="21"/>
      <c r="AV72" s="20"/>
      <c r="AX72" s="23"/>
    </row>
    <row r="73" spans="1:50" x14ac:dyDescent="0.25">
      <c r="A73" s="68"/>
      <c r="AS73" s="21"/>
      <c r="AT73" s="20"/>
      <c r="AU73" s="21"/>
      <c r="AV73" s="20"/>
      <c r="AX73" s="23"/>
    </row>
    <row r="74" spans="1:50" x14ac:dyDescent="0.25">
      <c r="A74" s="68"/>
      <c r="AS74" s="21"/>
      <c r="AT74" s="20"/>
      <c r="AU74" s="21"/>
      <c r="AV74" s="20"/>
      <c r="AX74" s="23"/>
    </row>
    <row r="75" spans="1:50" x14ac:dyDescent="0.25">
      <c r="A75" s="68"/>
      <c r="AS75" s="21"/>
      <c r="AT75" s="20"/>
      <c r="AU75" s="21"/>
      <c r="AV75" s="20"/>
      <c r="AX75" s="23"/>
    </row>
    <row r="76" spans="1:50" x14ac:dyDescent="0.25">
      <c r="A76" s="68"/>
      <c r="AS76" s="21"/>
      <c r="AT76" s="20"/>
      <c r="AU76" s="21"/>
      <c r="AV76" s="20"/>
      <c r="AX76" s="23"/>
    </row>
    <row r="77" spans="1:50" x14ac:dyDescent="0.25">
      <c r="A77" s="68"/>
      <c r="AS77" s="21"/>
      <c r="AT77" s="20"/>
      <c r="AU77" s="21"/>
      <c r="AV77" s="20"/>
      <c r="AX77" s="23"/>
    </row>
    <row r="78" spans="1:50" x14ac:dyDescent="0.25">
      <c r="A78" s="68"/>
      <c r="AS78" s="21"/>
      <c r="AT78" s="20"/>
      <c r="AU78" s="21"/>
      <c r="AV78" s="20"/>
      <c r="AX78" s="23"/>
    </row>
    <row r="79" spans="1:50" x14ac:dyDescent="0.25">
      <c r="A79" s="68"/>
      <c r="AS79" s="21"/>
      <c r="AT79" s="20"/>
      <c r="AU79" s="21"/>
      <c r="AV79" s="20"/>
      <c r="AX79" s="23"/>
    </row>
    <row r="80" spans="1:50" x14ac:dyDescent="0.25">
      <c r="A80" s="68"/>
      <c r="AS80" s="21"/>
      <c r="AT80" s="20"/>
      <c r="AU80" s="21"/>
      <c r="AV80" s="20"/>
      <c r="AX80" s="23"/>
    </row>
    <row r="81" spans="1:50" x14ac:dyDescent="0.25">
      <c r="A81" s="68"/>
      <c r="AS81" s="21"/>
      <c r="AT81" s="20"/>
      <c r="AU81" s="21"/>
      <c r="AV81" s="20"/>
      <c r="AX81" s="23"/>
    </row>
    <row r="82" spans="1:50" x14ac:dyDescent="0.25">
      <c r="A82" s="68"/>
      <c r="AS82" s="21"/>
      <c r="AT82" s="20"/>
      <c r="AU82" s="21"/>
      <c r="AV82" s="20"/>
      <c r="AX82" s="23"/>
    </row>
    <row r="83" spans="1:50" x14ac:dyDescent="0.25">
      <c r="A83" s="68"/>
      <c r="AS83" s="21"/>
      <c r="AT83" s="20"/>
      <c r="AU83" s="21"/>
      <c r="AV83" s="20"/>
      <c r="AX83" s="23"/>
    </row>
    <row r="84" spans="1:50" x14ac:dyDescent="0.25">
      <c r="A84" s="68"/>
      <c r="AS84" s="21"/>
      <c r="AT84" s="20"/>
      <c r="AU84" s="21"/>
      <c r="AV84" s="20"/>
      <c r="AX84" s="23"/>
    </row>
    <row r="85" spans="1:50" x14ac:dyDescent="0.25">
      <c r="A85" s="68"/>
      <c r="AS85" s="21"/>
      <c r="AT85" s="20"/>
      <c r="AU85" s="21"/>
      <c r="AV85" s="20"/>
      <c r="AX85" s="23"/>
    </row>
    <row r="86" spans="1:50" x14ac:dyDescent="0.25">
      <c r="A86" s="68"/>
      <c r="AS86" s="21"/>
      <c r="AT86" s="20"/>
      <c r="AU86" s="21"/>
      <c r="AV86" s="20"/>
      <c r="AX86" s="23"/>
    </row>
    <row r="87" spans="1:50" x14ac:dyDescent="0.25">
      <c r="A87" s="68"/>
      <c r="AS87" s="21"/>
      <c r="AT87" s="20"/>
      <c r="AU87" s="21"/>
      <c r="AV87" s="20"/>
      <c r="AX87" s="23"/>
    </row>
    <row r="88" spans="1:50" x14ac:dyDescent="0.25">
      <c r="A88" s="68"/>
      <c r="AS88" s="21"/>
      <c r="AT88" s="20"/>
      <c r="AU88" s="21"/>
      <c r="AV88" s="20"/>
      <c r="AX88" s="23"/>
    </row>
    <row r="89" spans="1:50" x14ac:dyDescent="0.25">
      <c r="A89" s="68"/>
      <c r="AS89" s="21"/>
      <c r="AT89" s="20"/>
      <c r="AU89" s="21"/>
      <c r="AV89" s="20"/>
      <c r="AX89" s="23"/>
    </row>
    <row r="90" spans="1:50" x14ac:dyDescent="0.25">
      <c r="A90" s="68"/>
      <c r="AS90" s="21"/>
      <c r="AT90" s="20"/>
      <c r="AU90" s="21"/>
      <c r="AV90" s="20"/>
      <c r="AX90" s="23"/>
    </row>
    <row r="91" spans="1:50" x14ac:dyDescent="0.25">
      <c r="A91" s="68"/>
      <c r="AS91" s="21"/>
      <c r="AT91" s="20"/>
      <c r="AU91" s="21"/>
      <c r="AV91" s="20"/>
      <c r="AX91" s="23"/>
    </row>
    <row r="92" spans="1:50" x14ac:dyDescent="0.25">
      <c r="A92" s="68"/>
      <c r="AS92" s="21"/>
      <c r="AT92" s="20"/>
      <c r="AU92" s="21"/>
      <c r="AV92" s="20"/>
      <c r="AX92" s="23"/>
    </row>
    <row r="93" spans="1:50" x14ac:dyDescent="0.25">
      <c r="A93" s="68"/>
      <c r="AS93" s="21"/>
      <c r="AT93" s="20"/>
      <c r="AU93" s="21"/>
      <c r="AV93" s="20"/>
      <c r="AX93" s="23"/>
    </row>
    <row r="94" spans="1:50" x14ac:dyDescent="0.25">
      <c r="A94" s="68"/>
      <c r="AS94" s="21"/>
      <c r="AT94" s="20"/>
      <c r="AU94" s="21"/>
      <c r="AV94" s="20"/>
      <c r="AX94" s="23"/>
    </row>
    <row r="95" spans="1:50" x14ac:dyDescent="0.25">
      <c r="A95" s="68"/>
      <c r="AS95" s="21"/>
      <c r="AT95" s="20"/>
      <c r="AU95" s="21"/>
      <c r="AV95" s="20"/>
      <c r="AX95" s="23"/>
    </row>
    <row r="96" spans="1:50" x14ac:dyDescent="0.25">
      <c r="A96" s="68"/>
      <c r="AS96" s="21"/>
      <c r="AT96" s="20"/>
      <c r="AU96" s="21"/>
      <c r="AV96" s="20"/>
      <c r="AX96" s="23"/>
    </row>
    <row r="97" spans="1:50" x14ac:dyDescent="0.25">
      <c r="A97" s="68"/>
      <c r="AS97" s="21"/>
      <c r="AT97" s="20"/>
      <c r="AU97" s="21"/>
      <c r="AV97" s="20"/>
      <c r="AX97" s="23"/>
    </row>
    <row r="98" spans="1:50" x14ac:dyDescent="0.25">
      <c r="A98" s="68"/>
      <c r="AS98" s="21"/>
      <c r="AT98" s="20"/>
      <c r="AU98" s="21"/>
      <c r="AV98" s="20"/>
      <c r="AX98" s="23"/>
    </row>
    <row r="99" spans="1:50" x14ac:dyDescent="0.25">
      <c r="A99" s="68"/>
      <c r="AS99" s="21"/>
      <c r="AT99" s="20"/>
      <c r="AU99" s="21"/>
      <c r="AV99" s="20"/>
      <c r="AX99" s="23"/>
    </row>
    <row r="100" spans="1:50" x14ac:dyDescent="0.25">
      <c r="A100" s="68"/>
      <c r="AS100" s="21"/>
      <c r="AT100" s="20"/>
      <c r="AU100" s="21"/>
      <c r="AV100" s="20"/>
      <c r="AX100" s="23"/>
    </row>
    <row r="101" spans="1:50" x14ac:dyDescent="0.25">
      <c r="A101" s="68"/>
      <c r="AS101" s="21"/>
      <c r="AT101" s="20"/>
      <c r="AU101" s="21"/>
      <c r="AV101" s="20"/>
      <c r="AX101" s="23"/>
    </row>
    <row r="102" spans="1:50" x14ac:dyDescent="0.25">
      <c r="A102" s="68"/>
      <c r="AS102" s="21"/>
      <c r="AT102" s="20"/>
      <c r="AU102" s="21"/>
      <c r="AV102" s="20"/>
      <c r="AX102" s="23"/>
    </row>
    <row r="103" spans="1:50" x14ac:dyDescent="0.25">
      <c r="A103" s="68"/>
      <c r="AS103" s="21"/>
      <c r="AT103" s="20"/>
      <c r="AU103" s="21"/>
      <c r="AV103" s="20"/>
      <c r="AX103" s="23"/>
    </row>
    <row r="104" spans="1:50" x14ac:dyDescent="0.25">
      <c r="A104" s="68"/>
      <c r="AS104" s="21"/>
      <c r="AT104" s="20"/>
      <c r="AU104" s="21"/>
      <c r="AV104" s="20"/>
      <c r="AX104" s="23"/>
    </row>
    <row r="105" spans="1:50" x14ac:dyDescent="0.25">
      <c r="A105" s="68"/>
      <c r="AS105" s="21"/>
      <c r="AT105" s="20"/>
      <c r="AU105" s="21"/>
      <c r="AV105" s="20"/>
      <c r="AX105" s="23"/>
    </row>
    <row r="106" spans="1:50" x14ac:dyDescent="0.25">
      <c r="AS106" s="21"/>
      <c r="AT106" s="20"/>
      <c r="AU106" s="21"/>
      <c r="AV106" s="20"/>
      <c r="AX106" s="23"/>
    </row>
    <row r="107" spans="1:50" x14ac:dyDescent="0.25">
      <c r="AS107" s="21"/>
      <c r="AT107" s="20"/>
      <c r="AU107" s="21"/>
      <c r="AV107" s="20"/>
      <c r="AX107" s="23"/>
    </row>
    <row r="108" spans="1:50" x14ac:dyDescent="0.25">
      <c r="AS108" s="21"/>
      <c r="AT108" s="20"/>
      <c r="AU108" s="21"/>
      <c r="AV108" s="20"/>
      <c r="AX108" s="23"/>
    </row>
    <row r="109" spans="1:50" x14ac:dyDescent="0.25">
      <c r="AS109" s="21"/>
      <c r="AT109" s="20"/>
      <c r="AU109" s="21"/>
      <c r="AV109" s="20"/>
      <c r="AX109" s="23"/>
    </row>
    <row r="110" spans="1:50" x14ac:dyDescent="0.25">
      <c r="AS110" s="21"/>
      <c r="AT110" s="20"/>
      <c r="AU110" s="21"/>
      <c r="AV110" s="20"/>
      <c r="AX110" s="23"/>
    </row>
    <row r="111" spans="1:50" x14ac:dyDescent="0.25">
      <c r="AS111" s="21"/>
      <c r="AT111" s="20"/>
      <c r="AU111" s="21"/>
      <c r="AV111" s="20"/>
      <c r="AX111" s="23"/>
    </row>
    <row r="112" spans="1:50" x14ac:dyDescent="0.25">
      <c r="AS112" s="21"/>
      <c r="AT112" s="20"/>
      <c r="AU112" s="21"/>
      <c r="AV112" s="20"/>
      <c r="AX112" s="23"/>
    </row>
    <row r="113" spans="45:50" x14ac:dyDescent="0.25">
      <c r="AS113" s="21"/>
      <c r="AT113" s="20"/>
      <c r="AU113" s="21"/>
      <c r="AV113" s="20"/>
      <c r="AX113" s="23"/>
    </row>
    <row r="114" spans="45:50" x14ac:dyDescent="0.25">
      <c r="AS114" s="21"/>
      <c r="AT114" s="20"/>
      <c r="AU114" s="21"/>
      <c r="AV114" s="20"/>
      <c r="AX114" s="23"/>
    </row>
    <row r="115" spans="45:50" x14ac:dyDescent="0.25">
      <c r="AS115" s="21"/>
      <c r="AT115" s="20"/>
      <c r="AU115" s="21"/>
      <c r="AV115" s="20"/>
      <c r="AX115" s="23"/>
    </row>
    <row r="116" spans="45:50" x14ac:dyDescent="0.25">
      <c r="AS116" s="21"/>
      <c r="AT116" s="20"/>
      <c r="AU116" s="21"/>
      <c r="AV116" s="20"/>
      <c r="AX116" s="23"/>
    </row>
    <row r="117" spans="45:50" x14ac:dyDescent="0.25">
      <c r="AS117" s="21"/>
      <c r="AT117" s="20"/>
      <c r="AU117" s="21"/>
      <c r="AV117" s="20"/>
      <c r="AX117" s="23"/>
    </row>
    <row r="118" spans="45:50" x14ac:dyDescent="0.25">
      <c r="AS118" s="21"/>
      <c r="AT118" s="20"/>
      <c r="AU118" s="21"/>
      <c r="AV118" s="20"/>
      <c r="AX118" s="23"/>
    </row>
    <row r="119" spans="45:50" x14ac:dyDescent="0.25">
      <c r="AS119" s="21"/>
      <c r="AT119" s="20"/>
      <c r="AU119" s="21"/>
      <c r="AV119" s="20"/>
      <c r="AX119" s="23"/>
    </row>
    <row r="120" spans="45:50" x14ac:dyDescent="0.25">
      <c r="AS120" s="21"/>
      <c r="AT120" s="20"/>
      <c r="AU120" s="21"/>
      <c r="AV120" s="20"/>
      <c r="AX120" s="23"/>
    </row>
    <row r="121" spans="45:50" x14ac:dyDescent="0.25">
      <c r="AS121" s="21"/>
      <c r="AT121" s="20"/>
      <c r="AU121" s="21"/>
      <c r="AV121" s="20"/>
      <c r="AX121" s="23"/>
    </row>
    <row r="122" spans="45:50" x14ac:dyDescent="0.25">
      <c r="AS122" s="21"/>
      <c r="AT122" s="20"/>
      <c r="AU122" s="21"/>
      <c r="AV122" s="20"/>
      <c r="AX122" s="23"/>
    </row>
    <row r="123" spans="45:50" x14ac:dyDescent="0.25">
      <c r="AS123" s="21"/>
      <c r="AT123" s="20"/>
      <c r="AU123" s="21"/>
      <c r="AV123" s="20"/>
      <c r="AX123" s="23"/>
    </row>
    <row r="124" spans="45:50" x14ac:dyDescent="0.25">
      <c r="AS124" s="21"/>
      <c r="AT124" s="20"/>
      <c r="AU124" s="21"/>
      <c r="AV124" s="20"/>
      <c r="AX124" s="23"/>
    </row>
    <row r="125" spans="45:50" x14ac:dyDescent="0.25">
      <c r="AS125" s="21"/>
      <c r="AT125" s="20"/>
      <c r="AU125" s="21"/>
      <c r="AV125" s="20"/>
      <c r="AX125" s="23"/>
    </row>
    <row r="126" spans="45:50" x14ac:dyDescent="0.25">
      <c r="AS126" s="21"/>
      <c r="AT126" s="20"/>
      <c r="AU126" s="21"/>
      <c r="AV126" s="20"/>
      <c r="AX126" s="23"/>
    </row>
    <row r="127" spans="45:50" x14ac:dyDescent="0.25">
      <c r="AS127" s="21"/>
      <c r="AT127" s="20"/>
      <c r="AU127" s="21"/>
      <c r="AV127" s="20"/>
      <c r="AX127" s="23"/>
    </row>
    <row r="128" spans="45:50" x14ac:dyDescent="0.25">
      <c r="AS128" s="21"/>
      <c r="AT128" s="20"/>
      <c r="AU128" s="21"/>
      <c r="AV128" s="20"/>
      <c r="AX128" s="23"/>
    </row>
    <row r="129" spans="45:50" x14ac:dyDescent="0.25">
      <c r="AS129" s="21"/>
      <c r="AT129" s="20"/>
      <c r="AU129" s="21"/>
      <c r="AV129" s="20"/>
      <c r="AX129" s="23"/>
    </row>
    <row r="130" spans="45:50" x14ac:dyDescent="0.25">
      <c r="AS130" s="21"/>
      <c r="AT130" s="20"/>
      <c r="AU130" s="21"/>
      <c r="AV130" s="20"/>
      <c r="AX130" s="23"/>
    </row>
    <row r="131" spans="45:50" x14ac:dyDescent="0.25">
      <c r="AS131" s="21"/>
      <c r="AT131" s="20"/>
      <c r="AU131" s="21"/>
      <c r="AV131" s="20"/>
      <c r="AX131" s="23"/>
    </row>
    <row r="132" spans="45:50" x14ac:dyDescent="0.25">
      <c r="AS132" s="21"/>
      <c r="AT132" s="20"/>
      <c r="AU132" s="21"/>
      <c r="AV132" s="20"/>
      <c r="AX132" s="23"/>
    </row>
    <row r="133" spans="45:50" x14ac:dyDescent="0.25">
      <c r="AS133" s="21"/>
      <c r="AT133" s="20"/>
      <c r="AU133" s="21"/>
      <c r="AV133" s="20"/>
      <c r="AX133" s="23"/>
    </row>
    <row r="134" spans="45:50" x14ac:dyDescent="0.25">
      <c r="AS134" s="21"/>
      <c r="AT134" s="20"/>
      <c r="AU134" s="21"/>
      <c r="AV134" s="20"/>
      <c r="AX134" s="23"/>
    </row>
    <row r="135" spans="45:50" x14ac:dyDescent="0.25">
      <c r="AS135" s="21"/>
      <c r="AT135" s="20"/>
      <c r="AU135" s="21"/>
      <c r="AV135" s="20"/>
      <c r="AX135" s="23"/>
    </row>
    <row r="136" spans="45:50" x14ac:dyDescent="0.25">
      <c r="AS136" s="21"/>
      <c r="AT136" s="20"/>
      <c r="AU136" s="21"/>
      <c r="AV136" s="20"/>
      <c r="AX136" s="23"/>
    </row>
    <row r="137" spans="45:50" x14ac:dyDescent="0.25">
      <c r="AS137" s="21"/>
      <c r="AT137" s="20"/>
      <c r="AU137" s="21"/>
      <c r="AV137" s="20"/>
      <c r="AX137" s="23"/>
    </row>
    <row r="138" spans="45:50" x14ac:dyDescent="0.25">
      <c r="AS138" s="21"/>
      <c r="AT138" s="20"/>
      <c r="AU138" s="21"/>
      <c r="AV138" s="20"/>
      <c r="AX138" s="23"/>
    </row>
    <row r="139" spans="45:50" x14ac:dyDescent="0.25">
      <c r="AS139" s="21"/>
      <c r="AT139" s="20"/>
      <c r="AU139" s="21"/>
      <c r="AV139" s="20"/>
      <c r="AX139" s="23"/>
    </row>
    <row r="140" spans="45:50" x14ac:dyDescent="0.25">
      <c r="AS140" s="21"/>
      <c r="AT140" s="20"/>
      <c r="AU140" s="21"/>
      <c r="AV140" s="20"/>
      <c r="AX140" s="23"/>
    </row>
    <row r="141" spans="45:50" x14ac:dyDescent="0.25">
      <c r="AS141" s="21"/>
      <c r="AT141" s="20"/>
      <c r="AU141" s="21"/>
      <c r="AV141" s="20"/>
      <c r="AX141" s="23"/>
    </row>
    <row r="142" spans="45:50" x14ac:dyDescent="0.25">
      <c r="AS142" s="21"/>
      <c r="AT142" s="20"/>
      <c r="AU142" s="21"/>
      <c r="AV142" s="20"/>
      <c r="AX142" s="23"/>
    </row>
    <row r="143" spans="45:50" x14ac:dyDescent="0.25">
      <c r="AS143" s="21"/>
      <c r="AT143" s="20"/>
      <c r="AU143" s="21"/>
      <c r="AV143" s="20"/>
      <c r="AX143" s="23"/>
    </row>
    <row r="144" spans="45:50" x14ac:dyDescent="0.25">
      <c r="AS144" s="21"/>
      <c r="AT144" s="20"/>
      <c r="AU144" s="21"/>
      <c r="AV144" s="20"/>
      <c r="AX144" s="23"/>
    </row>
    <row r="145" spans="45:50" x14ac:dyDescent="0.25">
      <c r="AS145" s="21"/>
      <c r="AT145" s="20"/>
      <c r="AU145" s="21"/>
      <c r="AV145" s="20"/>
      <c r="AX145" s="23"/>
    </row>
    <row r="146" spans="45:50" x14ac:dyDescent="0.25">
      <c r="AS146" s="21"/>
      <c r="AT146" s="20"/>
      <c r="AU146" s="21"/>
      <c r="AV146" s="20"/>
      <c r="AX146" s="23"/>
    </row>
    <row r="147" spans="45:50" x14ac:dyDescent="0.25">
      <c r="AS147" s="21"/>
      <c r="AT147" s="20"/>
      <c r="AU147" s="21"/>
      <c r="AV147" s="20"/>
      <c r="AX147" s="23"/>
    </row>
    <row r="148" spans="45:50" x14ac:dyDescent="0.25">
      <c r="AS148" s="21"/>
      <c r="AT148" s="20"/>
      <c r="AU148" s="21"/>
      <c r="AV148" s="20"/>
      <c r="AX148" s="23"/>
    </row>
    <row r="149" spans="45:50" x14ac:dyDescent="0.25">
      <c r="AS149" s="21"/>
      <c r="AT149" s="20"/>
      <c r="AU149" s="21"/>
      <c r="AV149" s="20"/>
      <c r="AX149" s="23"/>
    </row>
    <row r="150" spans="45:50" x14ac:dyDescent="0.25">
      <c r="AS150" s="21"/>
      <c r="AT150" s="20"/>
      <c r="AU150" s="21"/>
      <c r="AV150" s="20"/>
      <c r="AX150" s="23"/>
    </row>
    <row r="151" spans="45:50" x14ac:dyDescent="0.25">
      <c r="AS151" s="21"/>
      <c r="AT151" s="20"/>
      <c r="AU151" s="21"/>
      <c r="AV151" s="20"/>
      <c r="AX151" s="23"/>
    </row>
    <row r="152" spans="45:50" x14ac:dyDescent="0.25">
      <c r="AS152" s="21"/>
      <c r="AT152" s="20"/>
      <c r="AU152" s="21"/>
      <c r="AV152" s="20"/>
      <c r="AX152" s="23"/>
    </row>
    <row r="153" spans="45:50" x14ac:dyDescent="0.25">
      <c r="AS153" s="21"/>
      <c r="AT153" s="20"/>
      <c r="AU153" s="21"/>
      <c r="AV153" s="20"/>
      <c r="AX153" s="23"/>
    </row>
    <row r="154" spans="45:50" x14ac:dyDescent="0.25">
      <c r="AS154" s="21"/>
      <c r="AT154" s="20"/>
      <c r="AU154" s="21"/>
      <c r="AV154" s="20"/>
      <c r="AX154" s="23"/>
    </row>
    <row r="155" spans="45:50" x14ac:dyDescent="0.25">
      <c r="AS155" s="21"/>
      <c r="AT155" s="20"/>
      <c r="AU155" s="21"/>
      <c r="AV155" s="20"/>
      <c r="AX155" s="23"/>
    </row>
    <row r="156" spans="45:50" x14ac:dyDescent="0.25">
      <c r="AS156" s="21"/>
      <c r="AT156" s="20"/>
      <c r="AU156" s="21"/>
      <c r="AV156" s="20"/>
      <c r="AX156" s="23"/>
    </row>
    <row r="157" spans="45:50" x14ac:dyDescent="0.25">
      <c r="AS157" s="21"/>
      <c r="AT157" s="20"/>
      <c r="AU157" s="21"/>
      <c r="AV157" s="20"/>
      <c r="AX157" s="23"/>
    </row>
    <row r="158" spans="45:50" x14ac:dyDescent="0.25">
      <c r="AS158" s="21"/>
      <c r="AT158" s="20"/>
      <c r="AU158" s="21"/>
      <c r="AV158" s="20"/>
      <c r="AX158" s="23"/>
    </row>
    <row r="159" spans="45:50" x14ac:dyDescent="0.25">
      <c r="AS159" s="21"/>
      <c r="AT159" s="20"/>
      <c r="AU159" s="21"/>
      <c r="AV159" s="20"/>
      <c r="AX159" s="23"/>
    </row>
    <row r="160" spans="45:50" x14ac:dyDescent="0.25">
      <c r="AS160" s="21"/>
      <c r="AT160" s="20"/>
      <c r="AU160" s="21"/>
      <c r="AV160" s="20"/>
      <c r="AX160" s="23"/>
    </row>
    <row r="161" spans="45:50" x14ac:dyDescent="0.25">
      <c r="AS161" s="21"/>
      <c r="AT161" s="20"/>
      <c r="AU161" s="21"/>
      <c r="AV161" s="20"/>
      <c r="AX161" s="23"/>
    </row>
    <row r="162" spans="45:50" x14ac:dyDescent="0.25">
      <c r="AS162" s="21"/>
      <c r="AT162" s="20"/>
      <c r="AU162" s="21"/>
      <c r="AV162" s="20"/>
      <c r="AX162" s="23"/>
    </row>
    <row r="163" spans="45:50" x14ac:dyDescent="0.25">
      <c r="AS163" s="21"/>
      <c r="AT163" s="20"/>
      <c r="AU163" s="21"/>
      <c r="AV163" s="20"/>
      <c r="AX163" s="23"/>
    </row>
    <row r="164" spans="45:50" x14ac:dyDescent="0.25">
      <c r="AS164" s="21"/>
      <c r="AT164" s="20"/>
      <c r="AU164" s="21"/>
      <c r="AV164" s="20"/>
      <c r="AX164" s="23"/>
    </row>
    <row r="165" spans="45:50" x14ac:dyDescent="0.25">
      <c r="AS165" s="21"/>
      <c r="AT165" s="20"/>
      <c r="AU165" s="21"/>
      <c r="AV165" s="20"/>
      <c r="AX165" s="23"/>
    </row>
    <row r="166" spans="45:50" x14ac:dyDescent="0.25">
      <c r="AS166" s="21"/>
      <c r="AT166" s="20"/>
      <c r="AU166" s="21"/>
      <c r="AV166" s="20"/>
      <c r="AX166" s="23"/>
    </row>
    <row r="167" spans="45:50" x14ac:dyDescent="0.25">
      <c r="AS167" s="21"/>
      <c r="AT167" s="20"/>
      <c r="AU167" s="21"/>
      <c r="AV167" s="20"/>
      <c r="AX167" s="23"/>
    </row>
    <row r="168" spans="45:50" x14ac:dyDescent="0.25">
      <c r="AS168" s="21"/>
      <c r="AT168" s="20"/>
      <c r="AU168" s="21"/>
      <c r="AV168" s="20"/>
      <c r="AX168" s="23"/>
    </row>
    <row r="169" spans="45:50" x14ac:dyDescent="0.25">
      <c r="AS169" s="21"/>
      <c r="AT169" s="20"/>
      <c r="AU169" s="21"/>
      <c r="AV169" s="20"/>
      <c r="AX169" s="23"/>
    </row>
    <row r="170" spans="45:50" x14ac:dyDescent="0.25">
      <c r="AS170" s="21"/>
      <c r="AT170" s="20"/>
      <c r="AU170" s="21"/>
      <c r="AV170" s="20"/>
      <c r="AX170" s="23"/>
    </row>
    <row r="171" spans="45:50" x14ac:dyDescent="0.25">
      <c r="AS171" s="21"/>
      <c r="AT171" s="20"/>
      <c r="AU171" s="21"/>
      <c r="AV171" s="20"/>
      <c r="AX171" s="23"/>
    </row>
    <row r="172" spans="45:50" x14ac:dyDescent="0.25">
      <c r="AS172" s="21"/>
      <c r="AT172" s="20"/>
      <c r="AU172" s="21"/>
      <c r="AV172" s="20"/>
      <c r="AX172" s="23"/>
    </row>
    <row r="173" spans="45:50" x14ac:dyDescent="0.25">
      <c r="AS173" s="21"/>
      <c r="AT173" s="20"/>
      <c r="AU173" s="21"/>
      <c r="AV173" s="20"/>
      <c r="AX173" s="23"/>
    </row>
    <row r="174" spans="45:50" x14ac:dyDescent="0.25">
      <c r="AS174" s="21"/>
      <c r="AT174" s="20"/>
      <c r="AU174" s="21"/>
      <c r="AV174" s="20"/>
      <c r="AX174" s="23"/>
    </row>
    <row r="175" spans="45:50" x14ac:dyDescent="0.25">
      <c r="AS175" s="21"/>
      <c r="AT175" s="20"/>
      <c r="AU175" s="21"/>
      <c r="AV175" s="20"/>
      <c r="AX175" s="23"/>
    </row>
    <row r="176" spans="45:50" x14ac:dyDescent="0.25">
      <c r="AS176" s="21"/>
      <c r="AT176" s="20"/>
      <c r="AU176" s="21"/>
      <c r="AV176" s="20"/>
      <c r="AX176" s="23"/>
    </row>
    <row r="177" spans="45:50" x14ac:dyDescent="0.25">
      <c r="AS177" s="21"/>
      <c r="AT177" s="20"/>
      <c r="AU177" s="21"/>
      <c r="AV177" s="20"/>
      <c r="AX177" s="23"/>
    </row>
    <row r="178" spans="45:50" x14ac:dyDescent="0.25">
      <c r="AS178" s="21"/>
      <c r="AT178" s="20"/>
      <c r="AU178" s="21"/>
      <c r="AV178" s="20"/>
      <c r="AX178" s="23"/>
    </row>
    <row r="179" spans="45:50" x14ac:dyDescent="0.25">
      <c r="AS179" s="21"/>
      <c r="AT179" s="20"/>
      <c r="AU179" s="21"/>
      <c r="AV179" s="20"/>
      <c r="AX179" s="23"/>
    </row>
    <row r="180" spans="45:50" x14ac:dyDescent="0.25">
      <c r="AS180" s="21"/>
      <c r="AT180" s="20"/>
      <c r="AU180" s="21"/>
      <c r="AV180" s="20"/>
      <c r="AX180" s="23"/>
    </row>
    <row r="181" spans="45:50" x14ac:dyDescent="0.25">
      <c r="AS181" s="21"/>
      <c r="AT181" s="20"/>
      <c r="AU181" s="21"/>
      <c r="AV181" s="20"/>
      <c r="AX181" s="23"/>
    </row>
    <row r="182" spans="45:50" x14ac:dyDescent="0.25">
      <c r="AS182" s="21"/>
      <c r="AT182" s="20"/>
      <c r="AU182" s="21"/>
      <c r="AV182" s="20"/>
      <c r="AX182" s="23"/>
    </row>
    <row r="183" spans="45:50" x14ac:dyDescent="0.25">
      <c r="AS183" s="21"/>
      <c r="AT183" s="20"/>
      <c r="AU183" s="21"/>
      <c r="AV183" s="20"/>
      <c r="AX183" s="23"/>
    </row>
    <row r="184" spans="45:50" x14ac:dyDescent="0.25">
      <c r="AS184" s="21"/>
      <c r="AT184" s="20"/>
      <c r="AU184" s="21"/>
      <c r="AV184" s="20"/>
      <c r="AX184" s="23"/>
    </row>
    <row r="185" spans="45:50" x14ac:dyDescent="0.25">
      <c r="AS185" s="21"/>
      <c r="AT185" s="20"/>
      <c r="AU185" s="21"/>
      <c r="AV185" s="20"/>
      <c r="AX185" s="23"/>
    </row>
    <row r="186" spans="45:50" x14ac:dyDescent="0.25">
      <c r="AS186" s="21"/>
      <c r="AT186" s="20"/>
      <c r="AU186" s="21"/>
      <c r="AV186" s="20"/>
      <c r="AX186" s="23"/>
    </row>
    <row r="187" spans="45:50" x14ac:dyDescent="0.25">
      <c r="AS187" s="21"/>
      <c r="AT187" s="20"/>
      <c r="AU187" s="21"/>
      <c r="AV187" s="20"/>
      <c r="AX187" s="23"/>
    </row>
    <row r="188" spans="45:50" x14ac:dyDescent="0.25">
      <c r="AS188" s="21"/>
      <c r="AT188" s="20"/>
      <c r="AU188" s="21"/>
      <c r="AV188" s="20"/>
      <c r="AX188" s="23"/>
    </row>
    <row r="189" spans="45:50" x14ac:dyDescent="0.25">
      <c r="AS189" s="21"/>
      <c r="AT189" s="20"/>
      <c r="AU189" s="21"/>
      <c r="AV189" s="20"/>
      <c r="AX189" s="23"/>
    </row>
    <row r="190" spans="45:50" x14ac:dyDescent="0.25">
      <c r="AS190" s="21"/>
      <c r="AT190" s="20"/>
      <c r="AU190" s="21"/>
      <c r="AV190" s="20"/>
      <c r="AX190" s="23"/>
    </row>
    <row r="191" spans="45:50" x14ac:dyDescent="0.25">
      <c r="AS191" s="21"/>
      <c r="AT191" s="20"/>
      <c r="AU191" s="21"/>
      <c r="AV191" s="20"/>
      <c r="AX191" s="23"/>
    </row>
    <row r="192" spans="45:50" x14ac:dyDescent="0.25">
      <c r="AS192" s="21"/>
      <c r="AT192" s="20"/>
      <c r="AU192" s="21"/>
      <c r="AV192" s="20"/>
      <c r="AX192" s="23"/>
    </row>
    <row r="193" spans="45:50" x14ac:dyDescent="0.25">
      <c r="AS193" s="21"/>
      <c r="AT193" s="20"/>
      <c r="AU193" s="21"/>
      <c r="AV193" s="20"/>
      <c r="AX193" s="23"/>
    </row>
    <row r="194" spans="45:50" x14ac:dyDescent="0.25">
      <c r="AS194" s="21"/>
      <c r="AT194" s="20"/>
      <c r="AU194" s="21"/>
      <c r="AV194" s="20"/>
      <c r="AX194" s="23"/>
    </row>
    <row r="195" spans="45:50" x14ac:dyDescent="0.25">
      <c r="AS195" s="21"/>
      <c r="AT195" s="20"/>
      <c r="AU195" s="21"/>
      <c r="AV195" s="20"/>
      <c r="AX195" s="23"/>
    </row>
    <row r="196" spans="45:50" x14ac:dyDescent="0.25">
      <c r="AS196" s="21"/>
      <c r="AT196" s="20"/>
      <c r="AU196" s="21"/>
      <c r="AV196" s="20"/>
      <c r="AX196" s="23"/>
    </row>
    <row r="197" spans="45:50" x14ac:dyDescent="0.25">
      <c r="AS197" s="21"/>
      <c r="AT197" s="20"/>
      <c r="AU197" s="21"/>
      <c r="AV197" s="20"/>
      <c r="AX197" s="23"/>
    </row>
    <row r="198" spans="45:50" x14ac:dyDescent="0.25">
      <c r="AS198" s="21"/>
      <c r="AT198" s="20"/>
      <c r="AU198" s="21"/>
      <c r="AV198" s="20"/>
      <c r="AX198" s="23"/>
    </row>
    <row r="199" spans="45:50" x14ac:dyDescent="0.25">
      <c r="AS199" s="21"/>
      <c r="AT199" s="20"/>
      <c r="AU199" s="21"/>
      <c r="AV199" s="20"/>
      <c r="AX199" s="23"/>
    </row>
    <row r="200" spans="45:50" x14ac:dyDescent="0.25">
      <c r="AS200" s="21"/>
      <c r="AT200" s="20"/>
      <c r="AU200" s="21"/>
      <c r="AV200" s="20"/>
      <c r="AX200" s="23"/>
    </row>
    <row r="201" spans="45:50" x14ac:dyDescent="0.25">
      <c r="AS201" s="21"/>
      <c r="AT201" s="20"/>
      <c r="AU201" s="21"/>
      <c r="AV201" s="20"/>
      <c r="AX201" s="23"/>
    </row>
    <row r="202" spans="45:50" x14ac:dyDescent="0.25">
      <c r="AS202" s="21"/>
      <c r="AT202" s="20"/>
      <c r="AU202" s="21"/>
      <c r="AV202" s="20"/>
      <c r="AX202" s="23"/>
    </row>
    <row r="203" spans="45:50" x14ac:dyDescent="0.2">
      <c r="AS203" s="32"/>
      <c r="AT203" s="33"/>
      <c r="AU203" s="32"/>
      <c r="AV203" s="33"/>
      <c r="AX203" s="34"/>
    </row>
    <row r="204" spans="45:50" x14ac:dyDescent="0.2">
      <c r="AS204" s="35"/>
      <c r="AT204" s="35"/>
      <c r="AU204" s="35"/>
      <c r="AV204" s="35"/>
      <c r="AX204" s="36"/>
    </row>
    <row r="205" spans="45:50" x14ac:dyDescent="0.2">
      <c r="AS205" s="35"/>
      <c r="AT205" s="35"/>
      <c r="AU205" s="35"/>
      <c r="AV205" s="35"/>
      <c r="AX205" s="36"/>
    </row>
    <row r="206" spans="45:50" x14ac:dyDescent="0.2">
      <c r="AS206" s="35"/>
      <c r="AT206" s="35"/>
      <c r="AU206" s="35"/>
      <c r="AV206" s="35"/>
      <c r="AX206" s="36"/>
    </row>
    <row r="207" spans="45:50" x14ac:dyDescent="0.2">
      <c r="AS207" s="35"/>
      <c r="AT207" s="35"/>
      <c r="AU207" s="35"/>
      <c r="AV207" s="35"/>
      <c r="AX207" s="36"/>
    </row>
    <row r="208" spans="45:50" x14ac:dyDescent="0.2">
      <c r="AS208" s="35"/>
      <c r="AT208" s="35"/>
      <c r="AU208" s="35"/>
      <c r="AV208" s="35"/>
      <c r="AX208" s="36"/>
    </row>
    <row r="209" spans="45:50" x14ac:dyDescent="0.2">
      <c r="AS209" s="35"/>
      <c r="AT209" s="35"/>
      <c r="AU209" s="35"/>
      <c r="AV209" s="35"/>
      <c r="AX209" s="36"/>
    </row>
    <row r="210" spans="45:50" x14ac:dyDescent="0.2">
      <c r="AS210" s="35"/>
      <c r="AT210" s="35"/>
      <c r="AU210" s="35"/>
      <c r="AV210" s="35"/>
      <c r="AX210" s="36"/>
    </row>
    <row r="211" spans="45:50" x14ac:dyDescent="0.2">
      <c r="AS211" s="35"/>
      <c r="AT211" s="35"/>
      <c r="AU211" s="35"/>
      <c r="AV211" s="35"/>
      <c r="AX211" s="36"/>
    </row>
    <row r="212" spans="45:50" x14ac:dyDescent="0.2">
      <c r="AS212" s="35"/>
      <c r="AT212" s="35"/>
      <c r="AU212" s="35"/>
      <c r="AV212" s="35"/>
      <c r="AX212" s="36"/>
    </row>
    <row r="213" spans="45:50" x14ac:dyDescent="0.2">
      <c r="AS213" s="35"/>
      <c r="AT213" s="35"/>
      <c r="AU213" s="35"/>
      <c r="AV213" s="35"/>
      <c r="AX213" s="36"/>
    </row>
    <row r="214" spans="45:50" x14ac:dyDescent="0.2">
      <c r="AS214" s="35"/>
      <c r="AT214" s="35"/>
      <c r="AU214" s="35"/>
      <c r="AV214" s="35"/>
      <c r="AX214" s="36"/>
    </row>
    <row r="215" spans="45:50" x14ac:dyDescent="0.2">
      <c r="AS215" s="35"/>
      <c r="AT215" s="35"/>
      <c r="AU215" s="35"/>
      <c r="AV215" s="35"/>
      <c r="AX215" s="36"/>
    </row>
    <row r="216" spans="45:50" x14ac:dyDescent="0.2">
      <c r="AS216" s="35"/>
      <c r="AT216" s="35"/>
      <c r="AU216" s="35"/>
      <c r="AV216" s="35"/>
      <c r="AX216" s="36"/>
    </row>
    <row r="217" spans="45:50" x14ac:dyDescent="0.2">
      <c r="AS217" s="35"/>
      <c r="AT217" s="35"/>
      <c r="AU217" s="35"/>
      <c r="AV217" s="35"/>
      <c r="AX217" s="36"/>
    </row>
    <row r="218" spans="45:50" x14ac:dyDescent="0.2">
      <c r="AS218" s="35"/>
      <c r="AT218" s="35"/>
      <c r="AU218" s="35"/>
      <c r="AV218" s="35"/>
      <c r="AX218" s="36"/>
    </row>
    <row r="219" spans="45:50" x14ac:dyDescent="0.2">
      <c r="AS219" s="35"/>
      <c r="AT219" s="35"/>
      <c r="AU219" s="35"/>
      <c r="AV219" s="35"/>
      <c r="AX219" s="36"/>
    </row>
    <row r="220" spans="45:50" x14ac:dyDescent="0.2">
      <c r="AS220" s="35"/>
      <c r="AT220" s="35"/>
      <c r="AU220" s="35"/>
      <c r="AV220" s="35"/>
      <c r="AX220" s="36"/>
    </row>
    <row r="221" spans="45:50" x14ac:dyDescent="0.2">
      <c r="AS221" s="35"/>
      <c r="AT221" s="35"/>
      <c r="AU221" s="35"/>
      <c r="AV221" s="35"/>
      <c r="AX221" s="36"/>
    </row>
    <row r="222" spans="45:50" x14ac:dyDescent="0.2">
      <c r="AS222" s="35"/>
      <c r="AT222" s="35"/>
      <c r="AU222" s="35"/>
      <c r="AV222" s="35"/>
      <c r="AX222" s="36"/>
    </row>
    <row r="223" spans="45:50" x14ac:dyDescent="0.2">
      <c r="AS223" s="35"/>
      <c r="AT223" s="35"/>
      <c r="AU223" s="35"/>
      <c r="AV223" s="35"/>
      <c r="AX223" s="36"/>
    </row>
    <row r="224" spans="45:50" x14ac:dyDescent="0.2">
      <c r="AS224" s="35"/>
      <c r="AT224" s="35"/>
      <c r="AU224" s="35"/>
      <c r="AV224" s="35"/>
      <c r="AX224" s="36"/>
    </row>
    <row r="225" spans="45:50" x14ac:dyDescent="0.2">
      <c r="AS225" s="35"/>
      <c r="AT225" s="35"/>
      <c r="AU225" s="35"/>
      <c r="AV225" s="35"/>
      <c r="AX225" s="36"/>
    </row>
    <row r="226" spans="45:50" x14ac:dyDescent="0.2">
      <c r="AS226" s="35"/>
      <c r="AT226" s="35"/>
      <c r="AU226" s="35"/>
      <c r="AV226" s="35"/>
      <c r="AX226" s="36"/>
    </row>
    <row r="227" spans="45:50" x14ac:dyDescent="0.2">
      <c r="AS227" s="35"/>
      <c r="AT227" s="35"/>
      <c r="AU227" s="35"/>
      <c r="AV227" s="35"/>
      <c r="AX227" s="36"/>
    </row>
    <row r="228" spans="45:50" x14ac:dyDescent="0.2">
      <c r="AS228" s="35"/>
      <c r="AT228" s="35"/>
      <c r="AU228" s="35"/>
      <c r="AV228" s="35"/>
      <c r="AX228" s="36"/>
    </row>
    <row r="229" spans="45:50" x14ac:dyDescent="0.2">
      <c r="AS229" s="35"/>
      <c r="AT229" s="35"/>
      <c r="AU229" s="35"/>
      <c r="AV229" s="35"/>
      <c r="AX229" s="36"/>
    </row>
    <row r="230" spans="45:50" x14ac:dyDescent="0.2">
      <c r="AS230" s="35"/>
      <c r="AT230" s="35"/>
      <c r="AU230" s="35"/>
      <c r="AV230" s="35"/>
      <c r="AX230" s="36"/>
    </row>
    <row r="231" spans="45:50" x14ac:dyDescent="0.2">
      <c r="AS231" s="35"/>
      <c r="AT231" s="35"/>
      <c r="AU231" s="35"/>
      <c r="AV231" s="35"/>
      <c r="AX231" s="36"/>
    </row>
    <row r="232" spans="45:50" x14ac:dyDescent="0.2">
      <c r="AS232" s="35"/>
      <c r="AT232" s="35"/>
      <c r="AU232" s="35"/>
      <c r="AV232" s="35"/>
      <c r="AX232" s="36"/>
    </row>
    <row r="233" spans="45:50" x14ac:dyDescent="0.2">
      <c r="AS233" s="35"/>
      <c r="AT233" s="35"/>
      <c r="AU233" s="35"/>
      <c r="AV233" s="35"/>
      <c r="AX233" s="36"/>
    </row>
    <row r="234" spans="45:50" x14ac:dyDescent="0.2">
      <c r="AS234" s="35"/>
      <c r="AT234" s="35"/>
      <c r="AU234" s="35"/>
      <c r="AV234" s="35"/>
      <c r="AX234" s="36"/>
    </row>
    <row r="235" spans="45:50" x14ac:dyDescent="0.2">
      <c r="AS235" s="35"/>
      <c r="AT235" s="35"/>
      <c r="AU235" s="35"/>
      <c r="AV235" s="35"/>
      <c r="AX235" s="36"/>
    </row>
    <row r="236" spans="45:50" x14ac:dyDescent="0.2">
      <c r="AS236" s="35"/>
      <c r="AT236" s="35"/>
      <c r="AU236" s="35"/>
      <c r="AV236" s="35"/>
      <c r="AX236" s="36"/>
    </row>
    <row r="237" spans="45:50" x14ac:dyDescent="0.2">
      <c r="AS237" s="35"/>
      <c r="AT237" s="35"/>
      <c r="AU237" s="35"/>
      <c r="AV237" s="35"/>
      <c r="AX237" s="36"/>
    </row>
    <row r="238" spans="45:50" x14ac:dyDescent="0.2">
      <c r="AS238" s="35"/>
      <c r="AT238" s="35"/>
      <c r="AU238" s="35"/>
      <c r="AV238" s="35"/>
      <c r="AX238" s="36"/>
    </row>
    <row r="239" spans="45:50" x14ac:dyDescent="0.2">
      <c r="AS239" s="35"/>
      <c r="AT239" s="35"/>
      <c r="AU239" s="35"/>
      <c r="AV239" s="35"/>
      <c r="AX239" s="36"/>
    </row>
    <row r="240" spans="45:50" x14ac:dyDescent="0.2">
      <c r="AS240" s="35"/>
      <c r="AT240" s="35"/>
      <c r="AU240" s="35"/>
      <c r="AV240" s="35"/>
      <c r="AX240" s="36"/>
    </row>
    <row r="241" spans="45:50" x14ac:dyDescent="0.2">
      <c r="AS241" s="35"/>
      <c r="AT241" s="35"/>
      <c r="AU241" s="35"/>
      <c r="AV241" s="35"/>
      <c r="AX241" s="36"/>
    </row>
    <row r="242" spans="45:50" x14ac:dyDescent="0.2">
      <c r="AS242" s="35"/>
      <c r="AT242" s="35"/>
      <c r="AU242" s="35"/>
      <c r="AV242" s="35"/>
      <c r="AX242" s="36"/>
    </row>
    <row r="243" spans="45:50" x14ac:dyDescent="0.2">
      <c r="AS243" s="35"/>
      <c r="AT243" s="35"/>
      <c r="AU243" s="35"/>
      <c r="AV243" s="35"/>
      <c r="AX243" s="36"/>
    </row>
    <row r="244" spans="45:50" x14ac:dyDescent="0.2">
      <c r="AS244" s="35"/>
      <c r="AT244" s="35"/>
      <c r="AU244" s="35"/>
      <c r="AV244" s="35"/>
      <c r="AX244" s="36"/>
    </row>
    <row r="245" spans="45:50" x14ac:dyDescent="0.2">
      <c r="AS245" s="35"/>
      <c r="AT245" s="35"/>
      <c r="AU245" s="35"/>
      <c r="AV245" s="35"/>
      <c r="AX245" s="36"/>
    </row>
    <row r="246" spans="45:50" x14ac:dyDescent="0.2">
      <c r="AS246" s="35"/>
      <c r="AT246" s="35"/>
      <c r="AU246" s="35"/>
      <c r="AV246" s="35"/>
      <c r="AX246" s="36"/>
    </row>
    <row r="247" spans="45:50" x14ac:dyDescent="0.2">
      <c r="AS247" s="35"/>
      <c r="AT247" s="35"/>
      <c r="AU247" s="35"/>
      <c r="AV247" s="35"/>
      <c r="AX247" s="36"/>
    </row>
    <row r="248" spans="45:50" x14ac:dyDescent="0.2">
      <c r="AS248" s="35"/>
      <c r="AT248" s="35"/>
      <c r="AU248" s="35"/>
      <c r="AV248" s="35"/>
      <c r="AX248" s="36"/>
    </row>
    <row r="249" spans="45:50" x14ac:dyDescent="0.2">
      <c r="AS249" s="35"/>
      <c r="AT249" s="35"/>
      <c r="AU249" s="35"/>
      <c r="AV249" s="35"/>
      <c r="AX249" s="36"/>
    </row>
    <row r="250" spans="45:50" x14ac:dyDescent="0.2">
      <c r="AS250" s="35"/>
      <c r="AT250" s="35"/>
      <c r="AU250" s="35"/>
      <c r="AV250" s="35"/>
      <c r="AX250" s="36"/>
    </row>
    <row r="251" spans="45:50" x14ac:dyDescent="0.2">
      <c r="AS251" s="35"/>
      <c r="AT251" s="35"/>
      <c r="AU251" s="35"/>
      <c r="AV251" s="35"/>
      <c r="AX251" s="36"/>
    </row>
    <row r="252" spans="45:50" x14ac:dyDescent="0.2">
      <c r="AS252" s="35"/>
      <c r="AT252" s="35"/>
      <c r="AU252" s="35"/>
      <c r="AV252" s="35"/>
      <c r="AX252" s="36"/>
    </row>
    <row r="253" spans="45:50" x14ac:dyDescent="0.2">
      <c r="AS253" s="35"/>
      <c r="AT253" s="35"/>
      <c r="AU253" s="35"/>
      <c r="AV253" s="35"/>
      <c r="AX253" s="36"/>
    </row>
    <row r="254" spans="45:50" x14ac:dyDescent="0.2">
      <c r="AS254" s="35"/>
      <c r="AT254" s="35"/>
      <c r="AU254" s="35"/>
      <c r="AV254" s="35"/>
      <c r="AX254" s="36"/>
    </row>
    <row r="255" spans="45:50" x14ac:dyDescent="0.2">
      <c r="AS255" s="35"/>
      <c r="AT255" s="35"/>
      <c r="AU255" s="35"/>
      <c r="AV255" s="35"/>
      <c r="AX255" s="36"/>
    </row>
    <row r="256" spans="45:50" x14ac:dyDescent="0.2">
      <c r="AS256" s="35"/>
      <c r="AT256" s="35"/>
      <c r="AU256" s="35"/>
      <c r="AV256" s="35"/>
      <c r="AX256" s="36"/>
    </row>
    <row r="257" spans="45:50" x14ac:dyDescent="0.2">
      <c r="AS257" s="35"/>
      <c r="AT257" s="35"/>
      <c r="AU257" s="35"/>
      <c r="AV257" s="35"/>
      <c r="AX257" s="36"/>
    </row>
    <row r="258" spans="45:50" x14ac:dyDescent="0.2">
      <c r="AS258" s="35"/>
      <c r="AT258" s="35"/>
      <c r="AU258" s="35"/>
      <c r="AV258" s="35"/>
      <c r="AX258" s="36"/>
    </row>
    <row r="259" spans="45:50" x14ac:dyDescent="0.2">
      <c r="AS259" s="35"/>
      <c r="AT259" s="35"/>
      <c r="AU259" s="35"/>
      <c r="AV259" s="35"/>
      <c r="AX259" s="36"/>
    </row>
    <row r="260" spans="45:50" x14ac:dyDescent="0.2">
      <c r="AS260" s="35"/>
      <c r="AT260" s="35"/>
      <c r="AU260" s="35"/>
      <c r="AV260" s="35"/>
      <c r="AX260" s="36"/>
    </row>
    <row r="261" spans="45:50" x14ac:dyDescent="0.2">
      <c r="AS261" s="35"/>
      <c r="AT261" s="35"/>
      <c r="AU261" s="35"/>
      <c r="AV261" s="35"/>
      <c r="AX261" s="36"/>
    </row>
    <row r="262" spans="45:50" x14ac:dyDescent="0.2">
      <c r="AS262" s="35"/>
      <c r="AT262" s="35"/>
      <c r="AU262" s="35"/>
      <c r="AV262" s="35"/>
      <c r="AX262" s="36"/>
    </row>
    <row r="263" spans="45:50" x14ac:dyDescent="0.2">
      <c r="AS263" s="35"/>
      <c r="AT263" s="35"/>
      <c r="AU263" s="35"/>
      <c r="AV263" s="35"/>
      <c r="AX263" s="36"/>
    </row>
    <row r="264" spans="45:50" x14ac:dyDescent="0.2">
      <c r="AS264" s="35"/>
      <c r="AT264" s="35"/>
      <c r="AU264" s="35"/>
      <c r="AV264" s="35"/>
      <c r="AX264" s="36"/>
    </row>
    <row r="265" spans="45:50" x14ac:dyDescent="0.2">
      <c r="AS265" s="35"/>
      <c r="AT265" s="35"/>
      <c r="AU265" s="35"/>
      <c r="AV265" s="35"/>
      <c r="AX265" s="36"/>
    </row>
    <row r="266" spans="45:50" x14ac:dyDescent="0.2">
      <c r="AS266" s="35"/>
      <c r="AT266" s="35"/>
      <c r="AU266" s="35"/>
      <c r="AV266" s="35"/>
      <c r="AX266" s="36"/>
    </row>
    <row r="267" spans="45:50" x14ac:dyDescent="0.2">
      <c r="AS267" s="35"/>
      <c r="AT267" s="35"/>
      <c r="AU267" s="35"/>
      <c r="AV267" s="35"/>
      <c r="AX267" s="36"/>
    </row>
    <row r="268" spans="45:50" x14ac:dyDescent="0.2">
      <c r="AS268" s="35"/>
      <c r="AT268" s="35"/>
      <c r="AU268" s="35"/>
      <c r="AV268" s="35"/>
      <c r="AX268" s="36"/>
    </row>
    <row r="269" spans="45:50" x14ac:dyDescent="0.2">
      <c r="AS269" s="35"/>
      <c r="AT269" s="35"/>
      <c r="AU269" s="35"/>
      <c r="AV269" s="35"/>
      <c r="AX269" s="36"/>
    </row>
    <row r="270" spans="45:50" x14ac:dyDescent="0.2">
      <c r="AS270" s="35"/>
      <c r="AT270" s="35"/>
      <c r="AU270" s="35"/>
      <c r="AV270" s="35"/>
      <c r="AX270" s="36"/>
    </row>
    <row r="271" spans="45:50" x14ac:dyDescent="0.2">
      <c r="AS271" s="35"/>
      <c r="AT271" s="35"/>
      <c r="AU271" s="35"/>
      <c r="AV271" s="35"/>
      <c r="AX271" s="36"/>
    </row>
    <row r="272" spans="45:50" x14ac:dyDescent="0.2">
      <c r="AS272" s="35"/>
      <c r="AT272" s="35"/>
      <c r="AU272" s="35"/>
      <c r="AV272" s="35"/>
      <c r="AX272" s="36"/>
    </row>
    <row r="273" spans="45:50" x14ac:dyDescent="0.2">
      <c r="AS273" s="35"/>
      <c r="AT273" s="35"/>
      <c r="AU273" s="35"/>
      <c r="AV273" s="35"/>
      <c r="AX273" s="36"/>
    </row>
    <row r="274" spans="45:50" x14ac:dyDescent="0.2">
      <c r="AS274" s="35"/>
      <c r="AT274" s="35"/>
      <c r="AU274" s="35"/>
      <c r="AV274" s="35"/>
      <c r="AX274" s="36"/>
    </row>
    <row r="275" spans="45:50" x14ac:dyDescent="0.2">
      <c r="AS275" s="35"/>
      <c r="AT275" s="35"/>
      <c r="AU275" s="35"/>
      <c r="AV275" s="35"/>
      <c r="AX275" s="36"/>
    </row>
    <row r="276" spans="45:50" x14ac:dyDescent="0.2">
      <c r="AS276" s="35"/>
      <c r="AT276" s="35"/>
      <c r="AU276" s="35"/>
      <c r="AV276" s="35"/>
      <c r="AX276" s="36"/>
    </row>
    <row r="277" spans="45:50" x14ac:dyDescent="0.2">
      <c r="AS277" s="35"/>
      <c r="AT277" s="35"/>
      <c r="AU277" s="35"/>
      <c r="AV277" s="35"/>
      <c r="AX277" s="36"/>
    </row>
    <row r="278" spans="45:50" x14ac:dyDescent="0.2">
      <c r="AS278" s="35"/>
      <c r="AT278" s="35"/>
      <c r="AU278" s="35"/>
      <c r="AV278" s="35"/>
      <c r="AX278" s="36"/>
    </row>
    <row r="279" spans="45:50" x14ac:dyDescent="0.2">
      <c r="AS279" s="35"/>
      <c r="AT279" s="35"/>
      <c r="AU279" s="35"/>
      <c r="AV279" s="35"/>
      <c r="AX279" s="36"/>
    </row>
    <row r="280" spans="45:50" x14ac:dyDescent="0.2">
      <c r="AS280" s="35"/>
      <c r="AT280" s="35"/>
      <c r="AU280" s="35"/>
      <c r="AV280" s="35"/>
      <c r="AX280" s="36"/>
    </row>
    <row r="281" spans="45:50" x14ac:dyDescent="0.2">
      <c r="AS281" s="35"/>
      <c r="AT281" s="35"/>
      <c r="AU281" s="35"/>
      <c r="AV281" s="35"/>
      <c r="AX281" s="36"/>
    </row>
    <row r="282" spans="45:50" x14ac:dyDescent="0.2">
      <c r="AS282" s="35"/>
      <c r="AT282" s="35"/>
      <c r="AU282" s="35"/>
      <c r="AV282" s="35"/>
      <c r="AX282" s="36"/>
    </row>
    <row r="283" spans="45:50" x14ac:dyDescent="0.2">
      <c r="AS283" s="35"/>
      <c r="AT283" s="35"/>
      <c r="AU283" s="35"/>
      <c r="AV283" s="35"/>
      <c r="AX283" s="36"/>
    </row>
    <row r="284" spans="45:50" x14ac:dyDescent="0.2">
      <c r="AS284" s="35"/>
      <c r="AT284" s="35"/>
      <c r="AU284" s="35"/>
      <c r="AV284" s="35"/>
      <c r="AX284" s="36"/>
    </row>
    <row r="285" spans="45:50" x14ac:dyDescent="0.2">
      <c r="AS285" s="35"/>
      <c r="AT285" s="35"/>
      <c r="AU285" s="35"/>
      <c r="AV285" s="35"/>
      <c r="AX285" s="36"/>
    </row>
    <row r="286" spans="45:50" x14ac:dyDescent="0.2">
      <c r="AS286" s="35"/>
      <c r="AT286" s="35"/>
      <c r="AU286" s="35"/>
      <c r="AV286" s="35"/>
      <c r="AX286" s="36"/>
    </row>
    <row r="287" spans="45:50" x14ac:dyDescent="0.2">
      <c r="AS287" s="35"/>
      <c r="AT287" s="35"/>
      <c r="AU287" s="35"/>
      <c r="AV287" s="35"/>
      <c r="AX287" s="36"/>
    </row>
    <row r="288" spans="45:50" x14ac:dyDescent="0.2">
      <c r="AS288" s="35"/>
      <c r="AT288" s="35"/>
      <c r="AU288" s="35"/>
      <c r="AV288" s="35"/>
      <c r="AX288" s="36"/>
    </row>
    <row r="289" spans="45:50" x14ac:dyDescent="0.2">
      <c r="AS289" s="35"/>
      <c r="AT289" s="35"/>
      <c r="AU289" s="35"/>
      <c r="AV289" s="35"/>
      <c r="AX289" s="36"/>
    </row>
    <row r="290" spans="45:50" x14ac:dyDescent="0.2">
      <c r="AS290" s="35"/>
      <c r="AT290" s="35"/>
      <c r="AU290" s="35"/>
      <c r="AV290" s="35"/>
      <c r="AX290" s="36"/>
    </row>
    <row r="291" spans="45:50" x14ac:dyDescent="0.2">
      <c r="AS291" s="35"/>
      <c r="AT291" s="35"/>
      <c r="AU291" s="35"/>
      <c r="AV291" s="35"/>
      <c r="AX291" s="36"/>
    </row>
    <row r="292" spans="45:50" x14ac:dyDescent="0.2">
      <c r="AS292" s="35"/>
      <c r="AT292" s="35"/>
      <c r="AU292" s="35"/>
      <c r="AV292" s="35"/>
      <c r="AX292" s="36"/>
    </row>
    <row r="293" spans="45:50" x14ac:dyDescent="0.2">
      <c r="AS293" s="35"/>
      <c r="AT293" s="35"/>
      <c r="AU293" s="35"/>
      <c r="AV293" s="35"/>
      <c r="AX293" s="36"/>
    </row>
    <row r="294" spans="45:50" x14ac:dyDescent="0.2">
      <c r="AS294" s="35"/>
      <c r="AT294" s="35"/>
      <c r="AU294" s="35"/>
      <c r="AV294" s="35"/>
      <c r="AX294" s="36"/>
    </row>
    <row r="295" spans="45:50" x14ac:dyDescent="0.2">
      <c r="AS295" s="35"/>
      <c r="AT295" s="35"/>
      <c r="AU295" s="35"/>
      <c r="AV295" s="35"/>
      <c r="AX295" s="36"/>
    </row>
    <row r="296" spans="45:50" x14ac:dyDescent="0.2">
      <c r="AS296" s="35"/>
      <c r="AT296" s="35"/>
      <c r="AU296" s="35"/>
      <c r="AV296" s="35"/>
      <c r="AX296" s="36"/>
    </row>
    <row r="297" spans="45:50" x14ac:dyDescent="0.2">
      <c r="AS297" s="35"/>
      <c r="AT297" s="35"/>
      <c r="AU297" s="35"/>
      <c r="AV297" s="35"/>
      <c r="AX297" s="36"/>
    </row>
    <row r="298" spans="45:50" x14ac:dyDescent="0.2">
      <c r="AS298" s="35"/>
      <c r="AT298" s="35"/>
      <c r="AU298" s="35"/>
      <c r="AV298" s="35"/>
      <c r="AX298" s="36"/>
    </row>
    <row r="299" spans="45:50" x14ac:dyDescent="0.2">
      <c r="AS299" s="35"/>
      <c r="AT299" s="35"/>
      <c r="AU299" s="35"/>
      <c r="AV299" s="35"/>
      <c r="AX299" s="36"/>
    </row>
    <row r="300" spans="45:50" x14ac:dyDescent="0.2">
      <c r="AS300" s="35"/>
      <c r="AT300" s="35"/>
      <c r="AU300" s="35"/>
      <c r="AV300" s="35"/>
      <c r="AX300" s="36"/>
    </row>
    <row r="301" spans="45:50" x14ac:dyDescent="0.2">
      <c r="AS301" s="35"/>
      <c r="AT301" s="35"/>
      <c r="AU301" s="35"/>
      <c r="AV301" s="35"/>
      <c r="AX301" s="36"/>
    </row>
    <row r="302" spans="45:50" x14ac:dyDescent="0.2">
      <c r="AS302" s="35"/>
      <c r="AT302" s="35"/>
      <c r="AU302" s="35"/>
      <c r="AV302" s="35"/>
      <c r="AX302" s="36"/>
    </row>
    <row r="303" spans="45:50" x14ac:dyDescent="0.2">
      <c r="AS303" s="35"/>
      <c r="AT303" s="35"/>
      <c r="AU303" s="35"/>
      <c r="AV303" s="35"/>
      <c r="AX303" s="36"/>
    </row>
    <row r="304" spans="45:50" x14ac:dyDescent="0.2">
      <c r="AS304" s="35"/>
      <c r="AT304" s="35"/>
      <c r="AU304" s="35"/>
      <c r="AV304" s="35"/>
      <c r="AX304" s="36"/>
    </row>
    <row r="305" spans="45:50" x14ac:dyDescent="0.2">
      <c r="AS305" s="35"/>
      <c r="AT305" s="35"/>
      <c r="AU305" s="35"/>
      <c r="AV305" s="35"/>
      <c r="AX305" s="36"/>
    </row>
    <row r="306" spans="45:50" x14ac:dyDescent="0.2">
      <c r="AS306" s="35"/>
      <c r="AT306" s="35"/>
      <c r="AU306" s="35"/>
      <c r="AV306" s="35"/>
      <c r="AX306" s="36"/>
    </row>
    <row r="307" spans="45:50" x14ac:dyDescent="0.2">
      <c r="AS307" s="35"/>
      <c r="AT307" s="35"/>
      <c r="AU307" s="35"/>
      <c r="AV307" s="35"/>
      <c r="AX307" s="36"/>
    </row>
    <row r="308" spans="45:50" x14ac:dyDescent="0.2">
      <c r="AS308" s="35"/>
      <c r="AT308" s="35"/>
      <c r="AU308" s="35"/>
      <c r="AV308" s="35"/>
      <c r="AX308" s="36"/>
    </row>
    <row r="309" spans="45:50" x14ac:dyDescent="0.2">
      <c r="AS309" s="35"/>
      <c r="AT309" s="35"/>
      <c r="AU309" s="35"/>
      <c r="AV309" s="35"/>
      <c r="AX309" s="36"/>
    </row>
    <row r="310" spans="45:50" x14ac:dyDescent="0.2">
      <c r="AS310" s="35"/>
      <c r="AT310" s="35"/>
      <c r="AU310" s="35"/>
      <c r="AV310" s="35"/>
      <c r="AX310" s="36"/>
    </row>
    <row r="311" spans="45:50" x14ac:dyDescent="0.2">
      <c r="AS311" s="35"/>
      <c r="AT311" s="35"/>
      <c r="AU311" s="35"/>
      <c r="AV311" s="35"/>
      <c r="AX311" s="36"/>
    </row>
    <row r="312" spans="45:50" x14ac:dyDescent="0.2">
      <c r="AS312" s="35"/>
      <c r="AT312" s="35"/>
      <c r="AU312" s="35"/>
      <c r="AV312" s="35"/>
      <c r="AX312" s="36"/>
    </row>
    <row r="313" spans="45:50" x14ac:dyDescent="0.2">
      <c r="AS313" s="35"/>
      <c r="AT313" s="35"/>
      <c r="AU313" s="35"/>
      <c r="AV313" s="35"/>
      <c r="AX313" s="36"/>
    </row>
    <row r="314" spans="45:50" x14ac:dyDescent="0.2">
      <c r="AS314" s="35"/>
      <c r="AT314" s="35"/>
      <c r="AU314" s="35"/>
      <c r="AV314" s="35"/>
      <c r="AX314" s="36"/>
    </row>
    <row r="315" spans="45:50" x14ac:dyDescent="0.2">
      <c r="AS315" s="35"/>
      <c r="AT315" s="35"/>
      <c r="AU315" s="35"/>
      <c r="AV315" s="35"/>
      <c r="AX315" s="36"/>
    </row>
    <row r="316" spans="45:50" x14ac:dyDescent="0.2">
      <c r="AS316" s="35"/>
      <c r="AT316" s="35"/>
      <c r="AU316" s="35"/>
      <c r="AV316" s="35"/>
      <c r="AX316" s="36"/>
    </row>
    <row r="317" spans="45:50" x14ac:dyDescent="0.2">
      <c r="AS317" s="35"/>
      <c r="AT317" s="35"/>
      <c r="AU317" s="35"/>
      <c r="AV317" s="35"/>
      <c r="AX317" s="36"/>
    </row>
    <row r="318" spans="45:50" x14ac:dyDescent="0.2">
      <c r="AS318" s="35"/>
      <c r="AT318" s="35"/>
      <c r="AU318" s="35"/>
      <c r="AV318" s="35"/>
      <c r="AX318" s="36"/>
    </row>
    <row r="319" spans="45:50" x14ac:dyDescent="0.2">
      <c r="AS319" s="35"/>
      <c r="AT319" s="35"/>
      <c r="AU319" s="35"/>
      <c r="AV319" s="35"/>
      <c r="AX319" s="36"/>
    </row>
    <row r="320" spans="45:50" x14ac:dyDescent="0.2">
      <c r="AS320" s="35"/>
      <c r="AT320" s="35"/>
      <c r="AU320" s="35"/>
      <c r="AV320" s="35"/>
      <c r="AX320" s="36"/>
    </row>
    <row r="321" spans="45:50" x14ac:dyDescent="0.2">
      <c r="AS321" s="35"/>
      <c r="AT321" s="35"/>
      <c r="AU321" s="35"/>
      <c r="AV321" s="35"/>
      <c r="AX321" s="36"/>
    </row>
    <row r="322" spans="45:50" x14ac:dyDescent="0.2">
      <c r="AS322" s="35"/>
      <c r="AT322" s="35"/>
      <c r="AU322" s="35"/>
      <c r="AV322" s="35"/>
      <c r="AX322" s="36"/>
    </row>
    <row r="323" spans="45:50" x14ac:dyDescent="0.2">
      <c r="AS323" s="35"/>
      <c r="AT323" s="35"/>
      <c r="AU323" s="35"/>
      <c r="AV323" s="35"/>
      <c r="AX323" s="36"/>
    </row>
    <row r="324" spans="45:50" x14ac:dyDescent="0.2">
      <c r="AS324" s="35"/>
      <c r="AT324" s="35"/>
      <c r="AU324" s="35"/>
      <c r="AV324" s="35"/>
      <c r="AX324" s="36"/>
    </row>
    <row r="325" spans="45:50" x14ac:dyDescent="0.2">
      <c r="AS325" s="35"/>
      <c r="AT325" s="35"/>
      <c r="AU325" s="35"/>
      <c r="AV325" s="35"/>
      <c r="AX325" s="36"/>
    </row>
    <row r="326" spans="45:50" x14ac:dyDescent="0.2">
      <c r="AS326" s="35"/>
      <c r="AT326" s="35"/>
      <c r="AU326" s="35"/>
      <c r="AV326" s="35"/>
      <c r="AX326" s="36"/>
    </row>
    <row r="327" spans="45:50" x14ac:dyDescent="0.2">
      <c r="AS327" s="35"/>
      <c r="AT327" s="35"/>
      <c r="AU327" s="35"/>
      <c r="AV327" s="35"/>
      <c r="AX327" s="36"/>
    </row>
    <row r="328" spans="45:50" x14ac:dyDescent="0.2">
      <c r="AS328" s="35"/>
      <c r="AT328" s="35"/>
      <c r="AU328" s="35"/>
      <c r="AV328" s="35"/>
      <c r="AX328" s="36"/>
    </row>
    <row r="329" spans="45:50" x14ac:dyDescent="0.2">
      <c r="AS329" s="35"/>
      <c r="AT329" s="35"/>
      <c r="AU329" s="35"/>
      <c r="AV329" s="35"/>
      <c r="AX329" s="36"/>
    </row>
    <row r="330" spans="45:50" x14ac:dyDescent="0.2">
      <c r="AS330" s="35"/>
      <c r="AT330" s="35"/>
      <c r="AU330" s="35"/>
      <c r="AV330" s="35"/>
      <c r="AX330" s="36"/>
    </row>
    <row r="331" spans="45:50" x14ac:dyDescent="0.2">
      <c r="AS331" s="35"/>
      <c r="AT331" s="35"/>
      <c r="AU331" s="35"/>
      <c r="AV331" s="35"/>
      <c r="AX331" s="36"/>
    </row>
    <row r="332" spans="45:50" x14ac:dyDescent="0.2">
      <c r="AS332" s="35"/>
      <c r="AT332" s="35"/>
      <c r="AU332" s="35"/>
      <c r="AV332" s="35"/>
      <c r="AX332" s="36"/>
    </row>
    <row r="333" spans="45:50" x14ac:dyDescent="0.2">
      <c r="AS333" s="35"/>
      <c r="AT333" s="35"/>
      <c r="AU333" s="35"/>
      <c r="AV333" s="35"/>
      <c r="AX333" s="36"/>
    </row>
    <row r="334" spans="45:50" x14ac:dyDescent="0.2">
      <c r="AS334" s="35"/>
      <c r="AT334" s="35"/>
      <c r="AU334" s="35"/>
      <c r="AV334" s="35"/>
      <c r="AX334" s="36"/>
    </row>
    <row r="335" spans="45:50" x14ac:dyDescent="0.2">
      <c r="AS335" s="35"/>
      <c r="AT335" s="35"/>
      <c r="AU335" s="35"/>
      <c r="AV335" s="35"/>
      <c r="AX335" s="36"/>
    </row>
    <row r="336" spans="45:50" x14ac:dyDescent="0.2">
      <c r="AS336" s="35"/>
      <c r="AT336" s="35"/>
      <c r="AU336" s="35"/>
      <c r="AV336" s="35"/>
      <c r="AX336" s="36"/>
    </row>
    <row r="337" spans="45:50" x14ac:dyDescent="0.2">
      <c r="AS337" s="35"/>
      <c r="AT337" s="35"/>
      <c r="AU337" s="35"/>
      <c r="AV337" s="35"/>
      <c r="AX337" s="36"/>
    </row>
    <row r="338" spans="45:50" x14ac:dyDescent="0.2">
      <c r="AS338" s="35"/>
      <c r="AT338" s="35"/>
      <c r="AU338" s="35"/>
      <c r="AV338" s="35"/>
      <c r="AX338" s="36"/>
    </row>
    <row r="339" spans="45:50" x14ac:dyDescent="0.2">
      <c r="AS339" s="35"/>
      <c r="AT339" s="35"/>
      <c r="AU339" s="35"/>
      <c r="AV339" s="35"/>
      <c r="AX339" s="36"/>
    </row>
    <row r="340" spans="45:50" x14ac:dyDescent="0.2">
      <c r="AS340" s="35"/>
      <c r="AT340" s="35"/>
      <c r="AU340" s="35"/>
      <c r="AV340" s="35"/>
      <c r="AX340" s="36"/>
    </row>
    <row r="341" spans="45:50" x14ac:dyDescent="0.2">
      <c r="AS341" s="35"/>
      <c r="AT341" s="35"/>
      <c r="AU341" s="35"/>
      <c r="AV341" s="35"/>
      <c r="AX341" s="36"/>
    </row>
    <row r="342" spans="45:50" x14ac:dyDescent="0.2">
      <c r="AS342" s="35"/>
      <c r="AT342" s="35"/>
      <c r="AU342" s="35"/>
      <c r="AV342" s="35"/>
      <c r="AX342" s="36"/>
    </row>
    <row r="343" spans="45:50" x14ac:dyDescent="0.2">
      <c r="AS343" s="35"/>
      <c r="AT343" s="35"/>
      <c r="AU343" s="35"/>
      <c r="AV343" s="35"/>
      <c r="AX343" s="36"/>
    </row>
    <row r="344" spans="45:50" x14ac:dyDescent="0.2">
      <c r="AS344" s="35"/>
      <c r="AT344" s="35"/>
      <c r="AU344" s="35"/>
      <c r="AV344" s="35"/>
      <c r="AX344" s="36"/>
    </row>
    <row r="345" spans="45:50" x14ac:dyDescent="0.2">
      <c r="AS345" s="35"/>
      <c r="AT345" s="35"/>
      <c r="AU345" s="35"/>
      <c r="AV345" s="35"/>
      <c r="AX345" s="36"/>
    </row>
    <row r="346" spans="45:50" x14ac:dyDescent="0.2">
      <c r="AS346" s="35"/>
      <c r="AT346" s="35"/>
      <c r="AU346" s="35"/>
      <c r="AV346" s="35"/>
      <c r="AX346" s="36"/>
    </row>
    <row r="347" spans="45:50" x14ac:dyDescent="0.2">
      <c r="AS347" s="35"/>
      <c r="AT347" s="35"/>
      <c r="AU347" s="35"/>
      <c r="AV347" s="35"/>
      <c r="AX347" s="36"/>
    </row>
    <row r="348" spans="45:50" x14ac:dyDescent="0.2">
      <c r="AS348" s="35"/>
      <c r="AT348" s="35"/>
      <c r="AU348" s="35"/>
      <c r="AV348" s="35"/>
      <c r="AX348" s="36"/>
    </row>
    <row r="349" spans="45:50" x14ac:dyDescent="0.2">
      <c r="AS349" s="35"/>
      <c r="AT349" s="35"/>
      <c r="AU349" s="35"/>
      <c r="AV349" s="35"/>
      <c r="AX349" s="36"/>
    </row>
    <row r="350" spans="45:50" x14ac:dyDescent="0.2">
      <c r="AS350" s="35"/>
      <c r="AT350" s="35"/>
      <c r="AU350" s="35"/>
      <c r="AV350" s="35"/>
      <c r="AX350" s="36"/>
    </row>
    <row r="351" spans="45:50" x14ac:dyDescent="0.2">
      <c r="AS351" s="35"/>
      <c r="AT351" s="35"/>
      <c r="AU351" s="35"/>
      <c r="AV351" s="35"/>
      <c r="AX351" s="36"/>
    </row>
    <row r="352" spans="45:50" x14ac:dyDescent="0.2">
      <c r="AS352" s="35"/>
      <c r="AT352" s="35"/>
      <c r="AU352" s="35"/>
      <c r="AV352" s="35"/>
      <c r="AX352" s="36"/>
    </row>
    <row r="353" spans="45:50" x14ac:dyDescent="0.2">
      <c r="AS353" s="35"/>
      <c r="AT353" s="35"/>
      <c r="AU353" s="35"/>
      <c r="AV353" s="35"/>
      <c r="AX353" s="36"/>
    </row>
    <row r="354" spans="45:50" x14ac:dyDescent="0.2">
      <c r="AS354" s="35"/>
      <c r="AT354" s="35"/>
      <c r="AU354" s="35"/>
      <c r="AV354" s="35"/>
      <c r="AX354" s="36"/>
    </row>
    <row r="355" spans="45:50" x14ac:dyDescent="0.2">
      <c r="AS355" s="35"/>
      <c r="AT355" s="35"/>
      <c r="AU355" s="35"/>
      <c r="AV355" s="35"/>
      <c r="AX355" s="36"/>
    </row>
    <row r="356" spans="45:50" x14ac:dyDescent="0.2">
      <c r="AS356" s="35"/>
      <c r="AT356" s="35"/>
      <c r="AU356" s="35"/>
      <c r="AV356" s="35"/>
      <c r="AX356" s="36"/>
    </row>
    <row r="357" spans="45:50" x14ac:dyDescent="0.2">
      <c r="AS357" s="35"/>
      <c r="AT357" s="35"/>
      <c r="AU357" s="35"/>
      <c r="AV357" s="35"/>
      <c r="AX357" s="36"/>
    </row>
    <row r="358" spans="45:50" x14ac:dyDescent="0.2">
      <c r="AS358" s="35"/>
      <c r="AT358" s="35"/>
      <c r="AU358" s="35"/>
      <c r="AV358" s="35"/>
      <c r="AX358" s="36"/>
    </row>
    <row r="359" spans="45:50" x14ac:dyDescent="0.2">
      <c r="AS359" s="35"/>
      <c r="AT359" s="35"/>
      <c r="AU359" s="35"/>
      <c r="AV359" s="35"/>
      <c r="AX359" s="36"/>
    </row>
    <row r="360" spans="45:50" x14ac:dyDescent="0.2">
      <c r="AS360" s="35"/>
      <c r="AT360" s="35"/>
      <c r="AU360" s="35"/>
      <c r="AV360" s="35"/>
      <c r="AX360" s="36"/>
    </row>
    <row r="361" spans="45:50" x14ac:dyDescent="0.2">
      <c r="AS361" s="35"/>
      <c r="AT361" s="35"/>
      <c r="AU361" s="35"/>
      <c r="AV361" s="35"/>
      <c r="AX361" s="36"/>
    </row>
    <row r="362" spans="45:50" x14ac:dyDescent="0.2">
      <c r="AS362" s="35"/>
      <c r="AT362" s="35"/>
      <c r="AU362" s="35"/>
      <c r="AV362" s="35"/>
      <c r="AX362" s="36"/>
    </row>
    <row r="363" spans="45:50" x14ac:dyDescent="0.2">
      <c r="AS363" s="35"/>
      <c r="AT363" s="35"/>
      <c r="AU363" s="35"/>
      <c r="AV363" s="35"/>
      <c r="AX363" s="36"/>
    </row>
    <row r="364" spans="45:50" x14ac:dyDescent="0.2">
      <c r="AS364" s="35"/>
      <c r="AT364" s="35"/>
      <c r="AU364" s="35"/>
      <c r="AV364" s="35"/>
      <c r="AX364" s="36"/>
    </row>
    <row r="365" spans="45:50" x14ac:dyDescent="0.2">
      <c r="AS365" s="35"/>
      <c r="AT365" s="35"/>
      <c r="AU365" s="35"/>
      <c r="AV365" s="35"/>
      <c r="AX365" s="36"/>
    </row>
    <row r="366" spans="45:50" x14ac:dyDescent="0.2">
      <c r="AS366" s="35"/>
      <c r="AT366" s="35"/>
      <c r="AU366" s="35"/>
      <c r="AV366" s="35"/>
      <c r="AX366" s="36"/>
    </row>
    <row r="367" spans="45:50" x14ac:dyDescent="0.2">
      <c r="AS367" s="35"/>
      <c r="AT367" s="35"/>
      <c r="AU367" s="35"/>
      <c r="AV367" s="35"/>
      <c r="AX367" s="36"/>
    </row>
    <row r="368" spans="45:50" x14ac:dyDescent="0.2">
      <c r="AS368" s="35"/>
      <c r="AT368" s="35"/>
      <c r="AU368" s="35"/>
      <c r="AV368" s="35"/>
      <c r="AX368" s="36"/>
    </row>
    <row r="369" spans="45:50" x14ac:dyDescent="0.2">
      <c r="AS369" s="35"/>
      <c r="AT369" s="35"/>
      <c r="AU369" s="35"/>
      <c r="AV369" s="35"/>
      <c r="AX369" s="36"/>
    </row>
    <row r="370" spans="45:50" x14ac:dyDescent="0.2">
      <c r="AS370" s="35"/>
      <c r="AT370" s="35"/>
      <c r="AU370" s="35"/>
      <c r="AV370" s="35"/>
      <c r="AX370" s="36"/>
    </row>
    <row r="371" spans="45:50" x14ac:dyDescent="0.2">
      <c r="AS371" s="35"/>
      <c r="AT371" s="35"/>
      <c r="AU371" s="35"/>
      <c r="AV371" s="35"/>
      <c r="AX371" s="36"/>
    </row>
    <row r="372" spans="45:50" x14ac:dyDescent="0.2">
      <c r="AS372" s="35"/>
      <c r="AT372" s="35"/>
      <c r="AU372" s="35"/>
      <c r="AV372" s="35"/>
      <c r="AX372" s="36"/>
    </row>
    <row r="373" spans="45:50" x14ac:dyDescent="0.2">
      <c r="AS373" s="35"/>
      <c r="AT373" s="35"/>
      <c r="AU373" s="35"/>
      <c r="AV373" s="35"/>
      <c r="AX373" s="36"/>
    </row>
    <row r="374" spans="45:50" x14ac:dyDescent="0.2">
      <c r="AS374" s="35"/>
      <c r="AT374" s="35"/>
      <c r="AU374" s="35"/>
      <c r="AV374" s="35"/>
      <c r="AX374" s="36"/>
    </row>
    <row r="375" spans="45:50" x14ac:dyDescent="0.2">
      <c r="AS375" s="35"/>
      <c r="AT375" s="35"/>
      <c r="AU375" s="35"/>
      <c r="AV375" s="35"/>
      <c r="AX375" s="36"/>
    </row>
    <row r="376" spans="45:50" x14ac:dyDescent="0.2">
      <c r="AS376" s="35"/>
      <c r="AT376" s="35"/>
      <c r="AU376" s="35"/>
      <c r="AV376" s="35"/>
      <c r="AX376" s="36"/>
    </row>
    <row r="377" spans="45:50" x14ac:dyDescent="0.2">
      <c r="AS377" s="35"/>
      <c r="AT377" s="35"/>
      <c r="AU377" s="35"/>
      <c r="AV377" s="35"/>
      <c r="AX377" s="36"/>
    </row>
    <row r="378" spans="45:50" x14ac:dyDescent="0.2">
      <c r="AS378" s="35"/>
      <c r="AT378" s="35"/>
      <c r="AU378" s="35"/>
      <c r="AV378" s="35"/>
      <c r="AX378" s="36"/>
    </row>
    <row r="379" spans="45:50" x14ac:dyDescent="0.2">
      <c r="AS379" s="35"/>
      <c r="AT379" s="35"/>
      <c r="AU379" s="35"/>
      <c r="AV379" s="35"/>
      <c r="AX379" s="36"/>
    </row>
    <row r="380" spans="45:50" x14ac:dyDescent="0.2">
      <c r="AS380" s="35"/>
      <c r="AT380" s="35"/>
      <c r="AU380" s="35"/>
      <c r="AV380" s="35"/>
      <c r="AX380" s="36"/>
    </row>
    <row r="381" spans="45:50" x14ac:dyDescent="0.2">
      <c r="AS381" s="35"/>
      <c r="AT381" s="35"/>
      <c r="AU381" s="35"/>
      <c r="AV381" s="35"/>
      <c r="AX381" s="36"/>
    </row>
    <row r="382" spans="45:50" x14ac:dyDescent="0.2">
      <c r="AS382" s="35"/>
      <c r="AT382" s="35"/>
      <c r="AU382" s="35"/>
      <c r="AV382" s="35"/>
      <c r="AX382" s="36"/>
    </row>
    <row r="383" spans="45:50" x14ac:dyDescent="0.2">
      <c r="AS383" s="35"/>
      <c r="AT383" s="35"/>
      <c r="AU383" s="35"/>
      <c r="AV383" s="35"/>
      <c r="AX383" s="36"/>
    </row>
    <row r="384" spans="45:50" x14ac:dyDescent="0.2">
      <c r="AS384" s="35"/>
      <c r="AT384" s="35"/>
      <c r="AU384" s="35"/>
      <c r="AV384" s="35"/>
      <c r="AX384" s="36"/>
    </row>
    <row r="385" spans="45:50" x14ac:dyDescent="0.2">
      <c r="AS385" s="35"/>
      <c r="AT385" s="35"/>
      <c r="AU385" s="35"/>
      <c r="AV385" s="35"/>
      <c r="AX385" s="36"/>
    </row>
    <row r="386" spans="45:50" x14ac:dyDescent="0.2">
      <c r="AS386" s="35"/>
      <c r="AT386" s="35"/>
      <c r="AU386" s="35"/>
      <c r="AV386" s="35"/>
      <c r="AX386" s="36"/>
    </row>
    <row r="387" spans="45:50" x14ac:dyDescent="0.2">
      <c r="AS387" s="35"/>
      <c r="AT387" s="35"/>
      <c r="AU387" s="35"/>
      <c r="AV387" s="35"/>
      <c r="AX387" s="36"/>
    </row>
    <row r="388" spans="45:50" x14ac:dyDescent="0.2">
      <c r="AS388" s="35"/>
      <c r="AT388" s="35"/>
      <c r="AU388" s="35"/>
      <c r="AV388" s="35"/>
      <c r="AX388" s="36"/>
    </row>
    <row r="389" spans="45:50" x14ac:dyDescent="0.2">
      <c r="AS389" s="35"/>
      <c r="AT389" s="35"/>
      <c r="AU389" s="35"/>
      <c r="AV389" s="35"/>
      <c r="AX389" s="36"/>
    </row>
    <row r="390" spans="45:50" x14ac:dyDescent="0.2">
      <c r="AS390" s="35"/>
      <c r="AT390" s="35"/>
      <c r="AU390" s="35"/>
      <c r="AV390" s="35"/>
      <c r="AX390" s="36"/>
    </row>
    <row r="391" spans="45:50" x14ac:dyDescent="0.2">
      <c r="AS391" s="35"/>
      <c r="AT391" s="35"/>
      <c r="AU391" s="35"/>
      <c r="AV391" s="35"/>
      <c r="AX391" s="36"/>
    </row>
    <row r="392" spans="45:50" x14ac:dyDescent="0.2">
      <c r="AS392" s="35"/>
      <c r="AT392" s="35"/>
      <c r="AU392" s="35"/>
      <c r="AV392" s="35"/>
      <c r="AX392" s="36"/>
    </row>
    <row r="393" spans="45:50" x14ac:dyDescent="0.2">
      <c r="AS393" s="35"/>
      <c r="AT393" s="35"/>
      <c r="AU393" s="35"/>
      <c r="AV393" s="35"/>
      <c r="AX393" s="36"/>
    </row>
    <row r="394" spans="45:50" x14ac:dyDescent="0.2">
      <c r="AS394" s="35"/>
      <c r="AT394" s="35"/>
      <c r="AU394" s="35"/>
      <c r="AV394" s="35"/>
      <c r="AX394" s="36"/>
    </row>
    <row r="395" spans="45:50" x14ac:dyDescent="0.2">
      <c r="AS395" s="37">
        <v>0</v>
      </c>
      <c r="AT395" s="37">
        <v>0</v>
      </c>
      <c r="AU395" s="37">
        <v>0</v>
      </c>
      <c r="AV395" s="37">
        <v>0</v>
      </c>
      <c r="AX395" s="36"/>
    </row>
    <row r="396" spans="45:50" x14ac:dyDescent="0.2">
      <c r="AS396" s="37">
        <v>0</v>
      </c>
      <c r="AT396" s="37">
        <v>0</v>
      </c>
      <c r="AU396" s="37">
        <v>0</v>
      </c>
      <c r="AV396" s="37">
        <v>0</v>
      </c>
      <c r="AX396" s="36"/>
    </row>
    <row r="397" spans="45:50" x14ac:dyDescent="0.2">
      <c r="AS397" s="37">
        <v>0</v>
      </c>
      <c r="AT397" s="37">
        <v>0</v>
      </c>
      <c r="AU397" s="37">
        <v>0</v>
      </c>
      <c r="AV397" s="37">
        <v>0</v>
      </c>
      <c r="AX397" s="36"/>
    </row>
    <row r="398" spans="45:50" x14ac:dyDescent="0.2">
      <c r="AS398" s="37">
        <v>0</v>
      </c>
      <c r="AT398" s="37">
        <v>0</v>
      </c>
      <c r="AU398" s="37">
        <v>0</v>
      </c>
      <c r="AV398" s="37">
        <v>0</v>
      </c>
      <c r="AX398" s="36"/>
    </row>
    <row r="399" spans="45:50" x14ac:dyDescent="0.2">
      <c r="AS399" s="37">
        <v>0</v>
      </c>
      <c r="AT399" s="37">
        <v>0</v>
      </c>
      <c r="AU399" s="37">
        <v>0</v>
      </c>
      <c r="AV399" s="37">
        <v>0</v>
      </c>
      <c r="AX399" s="36"/>
    </row>
    <row r="400" spans="45:50" x14ac:dyDescent="0.2">
      <c r="AS400" s="37">
        <v>0</v>
      </c>
      <c r="AT400" s="37">
        <v>0</v>
      </c>
      <c r="AU400" s="37">
        <v>0</v>
      </c>
      <c r="AV400" s="37">
        <v>0</v>
      </c>
      <c r="AX400" s="36"/>
    </row>
    <row r="401" spans="45:50" x14ac:dyDescent="0.2">
      <c r="AS401" s="37">
        <v>0</v>
      </c>
      <c r="AT401" s="37">
        <v>0</v>
      </c>
      <c r="AU401" s="37">
        <v>0</v>
      </c>
      <c r="AV401" s="37">
        <v>0</v>
      </c>
      <c r="AX401" s="36"/>
    </row>
    <row r="402" spans="45:50" x14ac:dyDescent="0.2">
      <c r="AS402" s="37">
        <v>0</v>
      </c>
      <c r="AT402" s="37">
        <v>0</v>
      </c>
      <c r="AU402" s="37">
        <v>0</v>
      </c>
      <c r="AV402" s="37">
        <v>0</v>
      </c>
      <c r="AX402" s="36"/>
    </row>
    <row r="403" spans="45:50" x14ac:dyDescent="0.2">
      <c r="AS403" s="37">
        <v>0</v>
      </c>
      <c r="AT403" s="37">
        <v>0</v>
      </c>
      <c r="AU403" s="37">
        <v>0</v>
      </c>
      <c r="AV403" s="37">
        <v>0</v>
      </c>
      <c r="AX403" s="36"/>
    </row>
    <row r="404" spans="45:50" x14ac:dyDescent="0.2">
      <c r="AS404" s="38">
        <v>1</v>
      </c>
      <c r="AT404" s="38">
        <v>1</v>
      </c>
      <c r="AU404" s="38">
        <v>1</v>
      </c>
      <c r="AV404" s="38">
        <v>1</v>
      </c>
      <c r="AX404" s="36"/>
    </row>
  </sheetData>
  <autoFilter ref="A4:BN46"/>
  <sortState ref="A5:BO43">
    <sortCondition ref="A5"/>
  </sortState>
  <mergeCells count="90">
    <mergeCell ref="C1:F1"/>
    <mergeCell ref="G1:G4"/>
    <mergeCell ref="C2:D2"/>
    <mergeCell ref="E2:F2"/>
    <mergeCell ref="C3:C4"/>
    <mergeCell ref="D3:D4"/>
    <mergeCell ref="E3:E4"/>
    <mergeCell ref="F3:F4"/>
    <mergeCell ref="AQ1:AQ4"/>
    <mergeCell ref="AW1:AW4"/>
    <mergeCell ref="BC1:BC4"/>
    <mergeCell ref="BI1:BI4"/>
    <mergeCell ref="BO1:BO4"/>
    <mergeCell ref="BH3:BH4"/>
    <mergeCell ref="AY2:AZ2"/>
    <mergeCell ref="BA2:BB2"/>
    <mergeCell ref="AY3:AY4"/>
    <mergeCell ref="AZ3:AZ4"/>
    <mergeCell ref="BA3:BA4"/>
    <mergeCell ref="BB3:BB4"/>
    <mergeCell ref="AS1:AV1"/>
    <mergeCell ref="AS2:AT2"/>
    <mergeCell ref="AU2:AV2"/>
    <mergeCell ref="AS3:AS4"/>
    <mergeCell ref="AP3:AP4"/>
    <mergeCell ref="Y1:Y4"/>
    <mergeCell ref="AE1:AE4"/>
    <mergeCell ref="AK1:AK4"/>
    <mergeCell ref="AA1:AD1"/>
    <mergeCell ref="AA2:AB2"/>
    <mergeCell ref="AC2:AD2"/>
    <mergeCell ref="AA3:AA4"/>
    <mergeCell ref="AB3:AB4"/>
    <mergeCell ref="AC3:AC4"/>
    <mergeCell ref="AD3:AD4"/>
    <mergeCell ref="A3:A4"/>
    <mergeCell ref="BK1:BN1"/>
    <mergeCell ref="BK2:BL2"/>
    <mergeCell ref="BM2:BN2"/>
    <mergeCell ref="BK3:BK4"/>
    <mergeCell ref="BL3:BL4"/>
    <mergeCell ref="BM3:BM4"/>
    <mergeCell ref="BN3:BN4"/>
    <mergeCell ref="B3:B4"/>
    <mergeCell ref="AY1:BB1"/>
    <mergeCell ref="BE1:BH1"/>
    <mergeCell ref="BE2:BF2"/>
    <mergeCell ref="BG2:BH2"/>
    <mergeCell ref="BE3:BE4"/>
    <mergeCell ref="BF3:BF4"/>
    <mergeCell ref="BG3:BG4"/>
    <mergeCell ref="AT3:AT4"/>
    <mergeCell ref="AU3:AU4"/>
    <mergeCell ref="AV3:AV4"/>
    <mergeCell ref="AG1:AJ1"/>
    <mergeCell ref="AG2:AH2"/>
    <mergeCell ref="AI2:AJ2"/>
    <mergeCell ref="AG3:AG4"/>
    <mergeCell ref="AH3:AH4"/>
    <mergeCell ref="AI3:AI4"/>
    <mergeCell ref="AJ3:AJ4"/>
    <mergeCell ref="AM1:AP1"/>
    <mergeCell ref="AM2:AN2"/>
    <mergeCell ref="AO2:AP2"/>
    <mergeCell ref="AM3:AM4"/>
    <mergeCell ref="AN3:AN4"/>
    <mergeCell ref="AO3:AO4"/>
    <mergeCell ref="U1:X1"/>
    <mergeCell ref="U2:V2"/>
    <mergeCell ref="W2:X2"/>
    <mergeCell ref="U3:U4"/>
    <mergeCell ref="V3:V4"/>
    <mergeCell ref="W3:W4"/>
    <mergeCell ref="X3:X4"/>
    <mergeCell ref="O1:R1"/>
    <mergeCell ref="S1:S4"/>
    <mergeCell ref="O2:P2"/>
    <mergeCell ref="Q2:R2"/>
    <mergeCell ref="O3:O4"/>
    <mergeCell ref="P3:P4"/>
    <mergeCell ref="Q3:Q4"/>
    <mergeCell ref="R3:R4"/>
    <mergeCell ref="I1:L1"/>
    <mergeCell ref="M1:M4"/>
    <mergeCell ref="I2:J2"/>
    <mergeCell ref="K2:L2"/>
    <mergeCell ref="I3:I4"/>
    <mergeCell ref="J3:J4"/>
    <mergeCell ref="K3:K4"/>
    <mergeCell ref="L3:L4"/>
  </mergeCells>
  <conditionalFormatting sqref="B2 AR2">
    <cfRule type="cellIs" dxfId="136" priority="155" stopIfTrue="1" operator="equal">
      <formula>"Data not complete for all rows"</formula>
    </cfRule>
  </conditionalFormatting>
  <conditionalFormatting sqref="AY44:BB47 AG27:AJ43 AM27:AP43 AS27:AV43 BE1:BH25 BK1:BN25 AS2:AV25 AM2:AP25 AG2:AJ25 AA2:AD25 BE49:BH1048576 BK49:BN1048576 AY49:BB1048576 BK27:BN47 BE27:BH47 U5:Y5 U4:X4 Y1">
    <cfRule type="cellIs" dxfId="135" priority="143" operator="lessThan">
      <formula>0.8</formula>
    </cfRule>
  </conditionalFormatting>
  <conditionalFormatting sqref="AY49:BB1048576 AY47:BA47 AG27:AJ43 AM27:AP43 AS27:AV43 AY1:BB25 BE1:BH25 BK1:BN25 AS1:AV25 AM1:AP25 AG1:AJ25 AA1:AD25 BE49:BH1048576 BK49:BN1048576 BK27:BN47 BE27:BH47 AY27:BB46 U5:Y5 U4:X4 Y1">
    <cfRule type="cellIs" dxfId="134" priority="142" operator="greaterThan">
      <formula>0.8</formula>
    </cfRule>
  </conditionalFormatting>
  <conditionalFormatting sqref="AY27:BB43 AY2:BB25">
    <cfRule type="cellIs" dxfId="133" priority="138" operator="lessThan">
      <formula>0.8</formula>
    </cfRule>
    <cfRule type="cellIs" dxfId="132" priority="139" operator="lessThan">
      <formula>0.8</formula>
    </cfRule>
    <cfRule type="cellIs" dxfId="131" priority="140" operator="lessThan">
      <formula>0.7</formula>
    </cfRule>
    <cfRule type="cellIs" dxfId="130" priority="141" operator="lessThan">
      <formula>0.7</formula>
    </cfRule>
  </conditionalFormatting>
  <conditionalFormatting sqref="AY44:AY46">
    <cfRule type="cellIs" dxfId="129" priority="136" operator="greaterThan">
      <formula>0.8</formula>
    </cfRule>
  </conditionalFormatting>
  <conditionalFormatting sqref="AS1 AS47:AV47 AT44:AV46 AS49:AV1048576">
    <cfRule type="cellIs" dxfId="128" priority="135" operator="lessThan">
      <formula>0.8</formula>
    </cfRule>
  </conditionalFormatting>
  <conditionalFormatting sqref="AS47:AV47 AT44:AV46 AS49:AV1048576">
    <cfRule type="cellIs" dxfId="127" priority="134" operator="greaterThan">
      <formula>0.8</formula>
    </cfRule>
  </conditionalFormatting>
  <conditionalFormatting sqref="AS44:AS46">
    <cfRule type="cellIs" dxfId="126" priority="133" operator="lessThan">
      <formula>0.8</formula>
    </cfRule>
  </conditionalFormatting>
  <conditionalFormatting sqref="AS44:AS46">
    <cfRule type="cellIs" dxfId="125" priority="132" operator="greaterThan">
      <formula>0.8</formula>
    </cfRule>
  </conditionalFormatting>
  <conditionalFormatting sqref="AS44:AS46">
    <cfRule type="cellIs" dxfId="124" priority="131" operator="greaterThan">
      <formula>0.8</formula>
    </cfRule>
  </conditionalFormatting>
  <conditionalFormatting sqref="AM1 AM47:AP47 AN44:AP46">
    <cfRule type="cellIs" dxfId="123" priority="125" operator="lessThan">
      <formula>0.8</formula>
    </cfRule>
  </conditionalFormatting>
  <conditionalFormatting sqref="AM47:AP47 AN44:AP46">
    <cfRule type="cellIs" dxfId="122" priority="124" operator="greaterThan">
      <formula>0.8</formula>
    </cfRule>
  </conditionalFormatting>
  <conditionalFormatting sqref="AM44:AM46">
    <cfRule type="cellIs" dxfId="121" priority="123" operator="lessThan">
      <formula>0.8</formula>
    </cfRule>
  </conditionalFormatting>
  <conditionalFormatting sqref="AM44:AM46">
    <cfRule type="cellIs" dxfId="120" priority="122" operator="greaterThan">
      <formula>0.8</formula>
    </cfRule>
  </conditionalFormatting>
  <conditionalFormatting sqref="AM44:AM46">
    <cfRule type="cellIs" dxfId="119" priority="121" operator="greaterThan">
      <formula>0.8</formula>
    </cfRule>
  </conditionalFormatting>
  <conditionalFormatting sqref="AL2">
    <cfRule type="cellIs" dxfId="118" priority="120" stopIfTrue="1" operator="equal">
      <formula>"Data not complete for all rows"</formula>
    </cfRule>
  </conditionalFormatting>
  <conditionalFormatting sqref="AG1 AG47:AJ47 AH44:AJ46">
    <cfRule type="cellIs" dxfId="117" priority="117" operator="lessThan">
      <formula>0.8</formula>
    </cfRule>
  </conditionalFormatting>
  <conditionalFormatting sqref="AG47:AJ47 AH44:AJ46">
    <cfRule type="cellIs" dxfId="116" priority="116" operator="greaterThan">
      <formula>0.8</formula>
    </cfRule>
  </conditionalFormatting>
  <conditionalFormatting sqref="AG44:AG46">
    <cfRule type="cellIs" dxfId="115" priority="115" operator="lessThan">
      <formula>0.8</formula>
    </cfRule>
  </conditionalFormatting>
  <conditionalFormatting sqref="AG44:AG46">
    <cfRule type="cellIs" dxfId="114" priority="114" operator="greaterThan">
      <formula>0.8</formula>
    </cfRule>
  </conditionalFormatting>
  <conditionalFormatting sqref="AG44:AG46">
    <cfRule type="cellIs" dxfId="113" priority="113" operator="greaterThan">
      <formula>0.8</formula>
    </cfRule>
  </conditionalFormatting>
  <conditionalFormatting sqref="AA27:AD43">
    <cfRule type="cellIs" dxfId="112" priority="112" operator="lessThan">
      <formula>0.8</formula>
    </cfRule>
  </conditionalFormatting>
  <conditionalFormatting sqref="AA27:AD43">
    <cfRule type="cellIs" dxfId="111" priority="111" operator="greaterThan">
      <formula>0.8</formula>
    </cfRule>
  </conditionalFormatting>
  <conditionalFormatting sqref="AF2">
    <cfRule type="cellIs" dxfId="110" priority="110" stopIfTrue="1" operator="equal">
      <formula>"Data not complete for all rows"</formula>
    </cfRule>
  </conditionalFormatting>
  <conditionalFormatting sqref="AA1 AA47:AD47 AB44:AD46">
    <cfRule type="cellIs" dxfId="109" priority="109" operator="lessThan">
      <formula>0.8</formula>
    </cfRule>
  </conditionalFormatting>
  <conditionalFormatting sqref="AA47:AD47 AB44:AD46">
    <cfRule type="cellIs" dxfId="108" priority="108" operator="greaterThan">
      <formula>0.8</formula>
    </cfRule>
  </conditionalFormatting>
  <conditionalFormatting sqref="AA44:AA46">
    <cfRule type="cellIs" dxfId="107" priority="107" operator="lessThan">
      <formula>0.8</formula>
    </cfRule>
  </conditionalFormatting>
  <conditionalFormatting sqref="AA44:AA46">
    <cfRule type="cellIs" dxfId="106" priority="106" operator="greaterThan">
      <formula>0.8</formula>
    </cfRule>
  </conditionalFormatting>
  <conditionalFormatting sqref="AA44:AA46">
    <cfRule type="cellIs" dxfId="105" priority="105" operator="greaterThan">
      <formula>0.8</formula>
    </cfRule>
  </conditionalFormatting>
  <conditionalFormatting sqref="BE26:BH26 BK26:BN26 AS26:AV26 AM26:AP26 AG26:AJ26">
    <cfRule type="cellIs" dxfId="104" priority="104" operator="lessThan">
      <formula>0.8</formula>
    </cfRule>
  </conditionalFormatting>
  <conditionalFormatting sqref="AY26:BB26 BE26:BH26 BK26:BN26 AS26:AV26 AM26:AP26 AG26:AJ26">
    <cfRule type="cellIs" dxfId="103" priority="103" operator="greaterThan">
      <formula>0.8</formula>
    </cfRule>
  </conditionalFormatting>
  <conditionalFormatting sqref="AY26:BB26">
    <cfRule type="cellIs" dxfId="102" priority="99" operator="lessThan">
      <formula>0.8</formula>
    </cfRule>
    <cfRule type="cellIs" dxfId="101" priority="100" operator="lessThan">
      <formula>0.8</formula>
    </cfRule>
    <cfRule type="cellIs" dxfId="100" priority="101" operator="lessThan">
      <formula>0.7</formula>
    </cfRule>
    <cfRule type="cellIs" dxfId="99" priority="102" operator="lessThan">
      <formula>0.7</formula>
    </cfRule>
  </conditionalFormatting>
  <conditionalFormatting sqref="AA26:AD26">
    <cfRule type="cellIs" dxfId="98" priority="98" operator="lessThan">
      <formula>0.8</formula>
    </cfRule>
  </conditionalFormatting>
  <conditionalFormatting sqref="AA26:AD26">
    <cfRule type="cellIs" dxfId="97" priority="97" operator="greaterThan">
      <formula>0.8</formula>
    </cfRule>
  </conditionalFormatting>
  <conditionalFormatting sqref="U6:X25 Y6:Y43 U2:X3">
    <cfRule type="cellIs" dxfId="96" priority="96" operator="lessThan">
      <formula>0.8</formula>
    </cfRule>
  </conditionalFormatting>
  <conditionalFormatting sqref="U6:X25 Y6:Y43 U1:X3">
    <cfRule type="cellIs" dxfId="95" priority="95" operator="greaterThan">
      <formula>0.8</formula>
    </cfRule>
  </conditionalFormatting>
  <conditionalFormatting sqref="U27:X43">
    <cfRule type="cellIs" dxfId="94" priority="94" operator="lessThan">
      <formula>0.8</formula>
    </cfRule>
  </conditionalFormatting>
  <conditionalFormatting sqref="U27:X43">
    <cfRule type="cellIs" dxfId="93" priority="93" operator="greaterThan">
      <formula>0.8</formula>
    </cfRule>
  </conditionalFormatting>
  <conditionalFormatting sqref="Z2">
    <cfRule type="cellIs" dxfId="92" priority="92" stopIfTrue="1" operator="equal">
      <formula>"Data not complete for all rows"</formula>
    </cfRule>
  </conditionalFormatting>
  <conditionalFormatting sqref="U1 U47:Y47 V44:Y46">
    <cfRule type="cellIs" dxfId="91" priority="91" operator="lessThan">
      <formula>0.8</formula>
    </cfRule>
  </conditionalFormatting>
  <conditionalFormatting sqref="U47:Y47 V44:Y46">
    <cfRule type="cellIs" dxfId="90" priority="90" operator="greaterThan">
      <formula>0.8</formula>
    </cfRule>
  </conditionalFormatting>
  <conditionalFormatting sqref="U44:U46">
    <cfRule type="cellIs" dxfId="89" priority="89" operator="lessThan">
      <formula>0.8</formula>
    </cfRule>
  </conditionalFormatting>
  <conditionalFormatting sqref="U44:U46">
    <cfRule type="cellIs" dxfId="88" priority="88" operator="greaterThan">
      <formula>0.8</formula>
    </cfRule>
  </conditionalFormatting>
  <conditionalFormatting sqref="U44:U46">
    <cfRule type="cellIs" dxfId="87" priority="87" operator="greaterThan">
      <formula>0.8</formula>
    </cfRule>
  </conditionalFormatting>
  <conditionalFormatting sqref="U26:X26">
    <cfRule type="cellIs" dxfId="86" priority="86" operator="lessThan">
      <formula>0.8</formula>
    </cfRule>
  </conditionalFormatting>
  <conditionalFormatting sqref="U26:X26">
    <cfRule type="cellIs" dxfId="85" priority="85" operator="greaterThan">
      <formula>0.8</formula>
    </cfRule>
  </conditionalFormatting>
  <conditionalFormatting sqref="AE5 AE1">
    <cfRule type="cellIs" dxfId="84" priority="84" operator="lessThan">
      <formula>0.8</formula>
    </cfRule>
  </conditionalFormatting>
  <conditionalFormatting sqref="AE5 AE1">
    <cfRule type="cellIs" dxfId="83" priority="83" operator="greaterThan">
      <formula>0.8</formula>
    </cfRule>
  </conditionalFormatting>
  <conditionalFormatting sqref="AE6:AE43">
    <cfRule type="cellIs" dxfId="82" priority="82" operator="lessThan">
      <formula>0.8</formula>
    </cfRule>
  </conditionalFormatting>
  <conditionalFormatting sqref="AE6:AE43">
    <cfRule type="cellIs" dxfId="81" priority="81" operator="greaterThan">
      <formula>0.8</formula>
    </cfRule>
  </conditionalFormatting>
  <conditionalFormatting sqref="AE44:AE47">
    <cfRule type="cellIs" dxfId="80" priority="80" operator="lessThan">
      <formula>0.8</formula>
    </cfRule>
  </conditionalFormatting>
  <conditionalFormatting sqref="AE44:AE47">
    <cfRule type="cellIs" dxfId="79" priority="79" operator="greaterThan">
      <formula>0.8</formula>
    </cfRule>
  </conditionalFormatting>
  <conditionalFormatting sqref="AK5 AK1">
    <cfRule type="cellIs" dxfId="78" priority="78" operator="lessThan">
      <formula>0.8</formula>
    </cfRule>
  </conditionalFormatting>
  <conditionalFormatting sqref="AK5 AK1">
    <cfRule type="cellIs" dxfId="77" priority="77" operator="greaterThan">
      <formula>0.8</formula>
    </cfRule>
  </conditionalFormatting>
  <conditionalFormatting sqref="AK6:AK43">
    <cfRule type="cellIs" dxfId="76" priority="76" operator="lessThan">
      <formula>0.8</formula>
    </cfRule>
  </conditionalFormatting>
  <conditionalFormatting sqref="AK6:AK43">
    <cfRule type="cellIs" dxfId="75" priority="75" operator="greaterThan">
      <formula>0.8</formula>
    </cfRule>
  </conditionalFormatting>
  <conditionalFormatting sqref="AK44:AK47">
    <cfRule type="cellIs" dxfId="74" priority="74" operator="lessThan">
      <formula>0.8</formula>
    </cfRule>
  </conditionalFormatting>
  <conditionalFormatting sqref="AK44:AK47">
    <cfRule type="cellIs" dxfId="73" priority="73" operator="greaterThan">
      <formula>0.8</formula>
    </cfRule>
  </conditionalFormatting>
  <conditionalFormatting sqref="AQ5 AQ1">
    <cfRule type="cellIs" dxfId="72" priority="72" operator="lessThan">
      <formula>0.8</formula>
    </cfRule>
  </conditionalFormatting>
  <conditionalFormatting sqref="AQ5 AQ1">
    <cfRule type="cellIs" dxfId="71" priority="71" operator="greaterThan">
      <formula>0.8</formula>
    </cfRule>
  </conditionalFormatting>
  <conditionalFormatting sqref="AQ6:AQ43">
    <cfRule type="cellIs" dxfId="70" priority="70" operator="lessThan">
      <formula>0.8</formula>
    </cfRule>
  </conditionalFormatting>
  <conditionalFormatting sqref="AQ6:AQ43">
    <cfRule type="cellIs" dxfId="69" priority="69" operator="greaterThan">
      <formula>0.8</formula>
    </cfRule>
  </conditionalFormatting>
  <conditionalFormatting sqref="AQ44:AQ47">
    <cfRule type="cellIs" dxfId="68" priority="68" operator="lessThan">
      <formula>0.8</formula>
    </cfRule>
  </conditionalFormatting>
  <conditionalFormatting sqref="AQ44:AQ47">
    <cfRule type="cellIs" dxfId="67" priority="67" operator="greaterThan">
      <formula>0.8</formula>
    </cfRule>
  </conditionalFormatting>
  <conditionalFormatting sqref="AW5 AW1">
    <cfRule type="cellIs" dxfId="66" priority="66" operator="lessThan">
      <formula>0.8</formula>
    </cfRule>
  </conditionalFormatting>
  <conditionalFormatting sqref="AW5 AW1">
    <cfRule type="cellIs" dxfId="65" priority="65" operator="greaterThan">
      <formula>0.8</formula>
    </cfRule>
  </conditionalFormatting>
  <conditionalFormatting sqref="AW6:AW43">
    <cfRule type="cellIs" dxfId="64" priority="64" operator="lessThan">
      <formula>0.8</formula>
    </cfRule>
  </conditionalFormatting>
  <conditionalFormatting sqref="AW6:AW43">
    <cfRule type="cellIs" dxfId="63" priority="63" operator="greaterThan">
      <formula>0.8</formula>
    </cfRule>
  </conditionalFormatting>
  <conditionalFormatting sqref="AW44:AW47">
    <cfRule type="cellIs" dxfId="62" priority="62" operator="lessThan">
      <formula>0.8</formula>
    </cfRule>
  </conditionalFormatting>
  <conditionalFormatting sqref="AW44:AW47">
    <cfRule type="cellIs" dxfId="61" priority="61" operator="greaterThan">
      <formula>0.8</formula>
    </cfRule>
  </conditionalFormatting>
  <conditionalFormatting sqref="BC5 BC1">
    <cfRule type="cellIs" dxfId="60" priority="60" operator="lessThan">
      <formula>0.8</formula>
    </cfRule>
  </conditionalFormatting>
  <conditionalFormatting sqref="BC5 BC1">
    <cfRule type="cellIs" dxfId="59" priority="59" operator="greaterThan">
      <formula>0.8</formula>
    </cfRule>
  </conditionalFormatting>
  <conditionalFormatting sqref="BC6:BC43">
    <cfRule type="cellIs" dxfId="58" priority="58" operator="lessThan">
      <formula>0.8</formula>
    </cfRule>
  </conditionalFormatting>
  <conditionalFormatting sqref="BC6:BC43">
    <cfRule type="cellIs" dxfId="57" priority="57" operator="greaterThan">
      <formula>0.8</formula>
    </cfRule>
  </conditionalFormatting>
  <conditionalFormatting sqref="BC44:BC47">
    <cfRule type="cellIs" dxfId="56" priority="56" operator="lessThan">
      <formula>0.8</formula>
    </cfRule>
  </conditionalFormatting>
  <conditionalFormatting sqref="BC44:BC47">
    <cfRule type="cellIs" dxfId="55" priority="55" operator="greaterThan">
      <formula>0.8</formula>
    </cfRule>
  </conditionalFormatting>
  <conditionalFormatting sqref="BI5 BI1">
    <cfRule type="cellIs" dxfId="54" priority="54" operator="lessThan">
      <formula>0.8</formula>
    </cfRule>
  </conditionalFormatting>
  <conditionalFormatting sqref="BI5 BI1">
    <cfRule type="cellIs" dxfId="53" priority="53" operator="greaterThan">
      <formula>0.8</formula>
    </cfRule>
  </conditionalFormatting>
  <conditionalFormatting sqref="BI6:BI43">
    <cfRule type="cellIs" dxfId="52" priority="52" operator="lessThan">
      <formula>0.8</formula>
    </cfRule>
  </conditionalFormatting>
  <conditionalFormatting sqref="BI6:BI43">
    <cfRule type="cellIs" dxfId="51" priority="51" operator="greaterThan">
      <formula>0.8</formula>
    </cfRule>
  </conditionalFormatting>
  <conditionalFormatting sqref="BI44:BI47">
    <cfRule type="cellIs" dxfId="50" priority="50" operator="lessThan">
      <formula>0.8</formula>
    </cfRule>
  </conditionalFormatting>
  <conditionalFormatting sqref="BI44:BI47">
    <cfRule type="cellIs" dxfId="49" priority="49" operator="greaterThan">
      <formula>0.8</formula>
    </cfRule>
  </conditionalFormatting>
  <conditionalFormatting sqref="BO5 BO1">
    <cfRule type="cellIs" dxfId="48" priority="48" operator="lessThan">
      <formula>0.8</formula>
    </cfRule>
  </conditionalFormatting>
  <conditionalFormatting sqref="BO5 BO1">
    <cfRule type="cellIs" dxfId="47" priority="47" operator="greaterThan">
      <formula>0.8</formula>
    </cfRule>
  </conditionalFormatting>
  <conditionalFormatting sqref="BO6:BO43">
    <cfRule type="cellIs" dxfId="46" priority="46" operator="lessThan">
      <formula>0.8</formula>
    </cfRule>
  </conditionalFormatting>
  <conditionalFormatting sqref="BO6:BO43">
    <cfRule type="cellIs" dxfId="45" priority="45" operator="greaterThan">
      <formula>0.8</formula>
    </cfRule>
  </conditionalFormatting>
  <conditionalFormatting sqref="BO44:BO47">
    <cfRule type="cellIs" dxfId="44" priority="44" operator="lessThan">
      <formula>0.8</formula>
    </cfRule>
  </conditionalFormatting>
  <conditionalFormatting sqref="BO44:BO47">
    <cfRule type="cellIs" dxfId="43" priority="43" operator="greaterThan">
      <formula>0.8</formula>
    </cfRule>
  </conditionalFormatting>
  <conditionalFormatting sqref="O5:S5 O4:R4 S1">
    <cfRule type="cellIs" dxfId="42" priority="42" operator="lessThan">
      <formula>0.8</formula>
    </cfRule>
  </conditionalFormatting>
  <conditionalFormatting sqref="O5:S5 O4:R4 S1">
    <cfRule type="cellIs" dxfId="41" priority="41" operator="greaterThan">
      <formula>0.8</formula>
    </cfRule>
  </conditionalFormatting>
  <conditionalFormatting sqref="O6:R25 S6:S43 O2:R3">
    <cfRule type="cellIs" dxfId="40" priority="40" operator="lessThan">
      <formula>0.8</formula>
    </cfRule>
  </conditionalFormatting>
  <conditionalFormatting sqref="O6:R25 S6:S43 O1:R3">
    <cfRule type="cellIs" dxfId="39" priority="39" operator="greaterThan">
      <formula>0.8</formula>
    </cfRule>
  </conditionalFormatting>
  <conditionalFormatting sqref="O27:R43">
    <cfRule type="cellIs" dxfId="38" priority="38" operator="lessThan">
      <formula>0.8</formula>
    </cfRule>
  </conditionalFormatting>
  <conditionalFormatting sqref="O27:R43">
    <cfRule type="cellIs" dxfId="37" priority="37" operator="greaterThan">
      <formula>0.8</formula>
    </cfRule>
  </conditionalFormatting>
  <conditionalFormatting sqref="T2">
    <cfRule type="cellIs" dxfId="36" priority="36" stopIfTrue="1" operator="equal">
      <formula>"Data not complete for all rows"</formula>
    </cfRule>
  </conditionalFormatting>
  <conditionalFormatting sqref="O1 O47:S47 P44:S46">
    <cfRule type="cellIs" dxfId="35" priority="35" operator="lessThan">
      <formula>0.8</formula>
    </cfRule>
  </conditionalFormatting>
  <conditionalFormatting sqref="O47:S47 P44:S46">
    <cfRule type="cellIs" dxfId="34" priority="34" operator="greaterThan">
      <formula>0.8</formula>
    </cfRule>
  </conditionalFormatting>
  <conditionalFormatting sqref="O44:O46">
    <cfRule type="cellIs" dxfId="33" priority="33" operator="lessThan">
      <formula>0.8</formula>
    </cfRule>
  </conditionalFormatting>
  <conditionalFormatting sqref="O44:O46">
    <cfRule type="cellIs" dxfId="32" priority="32" operator="greaterThan">
      <formula>0.8</formula>
    </cfRule>
  </conditionalFormatting>
  <conditionalFormatting sqref="O44:O46">
    <cfRule type="cellIs" dxfId="31" priority="31" operator="greaterThan">
      <formula>0.8</formula>
    </cfRule>
  </conditionalFormatting>
  <conditionalFormatting sqref="O26:R26">
    <cfRule type="cellIs" dxfId="30" priority="30" operator="lessThan">
      <formula>0.8</formula>
    </cfRule>
  </conditionalFormatting>
  <conditionalFormatting sqref="O26:R26">
    <cfRule type="cellIs" dxfId="29" priority="29" operator="greaterThan">
      <formula>0.8</formula>
    </cfRule>
  </conditionalFormatting>
  <conditionalFormatting sqref="I5:M5 I4:L4 M1">
    <cfRule type="cellIs" dxfId="28" priority="28" operator="lessThan">
      <formula>0.8</formula>
    </cfRule>
  </conditionalFormatting>
  <conditionalFormatting sqref="I5:M5 I4:L4 M1">
    <cfRule type="cellIs" dxfId="27" priority="27" operator="greaterThan">
      <formula>0.8</formula>
    </cfRule>
  </conditionalFormatting>
  <conditionalFormatting sqref="I6:L25 M6:M43 I2:L3">
    <cfRule type="cellIs" dxfId="26" priority="26" operator="lessThan">
      <formula>0.8</formula>
    </cfRule>
  </conditionalFormatting>
  <conditionalFormatting sqref="I6:L25 M6:M43 I1:L3">
    <cfRule type="cellIs" dxfId="25" priority="25" operator="greaterThan">
      <formula>0.8</formula>
    </cfRule>
  </conditionalFormatting>
  <conditionalFormatting sqref="I27:L43">
    <cfRule type="cellIs" dxfId="24" priority="24" operator="lessThan">
      <formula>0.8</formula>
    </cfRule>
  </conditionalFormatting>
  <conditionalFormatting sqref="I27:L43">
    <cfRule type="cellIs" dxfId="23" priority="23" operator="greaterThan">
      <formula>0.8</formula>
    </cfRule>
  </conditionalFormatting>
  <conditionalFormatting sqref="N2">
    <cfRule type="cellIs" dxfId="22" priority="22" stopIfTrue="1" operator="equal">
      <formula>"Data not complete for all rows"</formula>
    </cfRule>
  </conditionalFormatting>
  <conditionalFormatting sqref="I1 I47:M47 J44:M46">
    <cfRule type="cellIs" dxfId="21" priority="21" operator="lessThan">
      <formula>0.8</formula>
    </cfRule>
  </conditionalFormatting>
  <conditionalFormatting sqref="I47:M47 J44:M46">
    <cfRule type="cellIs" dxfId="20" priority="20" operator="greaterThan">
      <formula>0.8</formula>
    </cfRule>
  </conditionalFormatting>
  <conditionalFormatting sqref="I44:I46">
    <cfRule type="cellIs" dxfId="19" priority="19" operator="lessThan">
      <formula>0.8</formula>
    </cfRule>
  </conditionalFormatting>
  <conditionalFormatting sqref="I44:I46">
    <cfRule type="cellIs" dxfId="18" priority="18" operator="greaterThan">
      <formula>0.8</formula>
    </cfRule>
  </conditionalFormatting>
  <conditionalFormatting sqref="I44:I46">
    <cfRule type="cellIs" dxfId="17" priority="17" operator="greaterThan">
      <formula>0.8</formula>
    </cfRule>
  </conditionalFormatting>
  <conditionalFormatting sqref="I26:L26">
    <cfRule type="cellIs" dxfId="16" priority="16" operator="lessThan">
      <formula>0.8</formula>
    </cfRule>
  </conditionalFormatting>
  <conditionalFormatting sqref="I26:L26">
    <cfRule type="cellIs" dxfId="15" priority="15" operator="greaterThan">
      <formula>0.8</formula>
    </cfRule>
  </conditionalFormatting>
  <conditionalFormatting sqref="C5:G5 C4:F4 G1">
    <cfRule type="cellIs" dxfId="14" priority="14" operator="lessThan">
      <formula>0.8</formula>
    </cfRule>
  </conditionalFormatting>
  <conditionalFormatting sqref="C5:G5 C4:F4 G1">
    <cfRule type="cellIs" dxfId="13" priority="13" operator="greaterThan">
      <formula>0.8</formula>
    </cfRule>
  </conditionalFormatting>
  <conditionalFormatting sqref="C6:F25 G6:G43 C2:F3">
    <cfRule type="cellIs" dxfId="12" priority="12" operator="lessThan">
      <formula>0.8</formula>
    </cfRule>
  </conditionalFormatting>
  <conditionalFormatting sqref="C6:F25 G6:G43 C1:F3">
    <cfRule type="cellIs" dxfId="11" priority="11" operator="greaterThan">
      <formula>0.8</formula>
    </cfRule>
  </conditionalFormatting>
  <conditionalFormatting sqref="C27:F43">
    <cfRule type="cellIs" dxfId="10" priority="10" operator="lessThan">
      <formula>0.8</formula>
    </cfRule>
  </conditionalFormatting>
  <conditionalFormatting sqref="C27:F43">
    <cfRule type="cellIs" dxfId="9" priority="9" operator="greaterThan">
      <formula>0.8</formula>
    </cfRule>
  </conditionalFormatting>
  <conditionalFormatting sqref="H2">
    <cfRule type="cellIs" dxfId="8" priority="8" stopIfTrue="1" operator="equal">
      <formula>"Data not complete for all rows"</formula>
    </cfRule>
  </conditionalFormatting>
  <conditionalFormatting sqref="C1 C47:G47 D44:G46">
    <cfRule type="cellIs" dxfId="7" priority="7" operator="lessThan">
      <formula>0.8</formula>
    </cfRule>
  </conditionalFormatting>
  <conditionalFormatting sqref="C47:G47 D44:G46">
    <cfRule type="cellIs" dxfId="6" priority="6" operator="greaterThan">
      <formula>0.8</formula>
    </cfRule>
  </conditionalFormatting>
  <conditionalFormatting sqref="C44:C46">
    <cfRule type="cellIs" dxfId="5" priority="5" operator="lessThan">
      <formula>0.8</formula>
    </cfRule>
  </conditionalFormatting>
  <conditionalFormatting sqref="C44:C46">
    <cfRule type="cellIs" dxfId="4" priority="4" operator="greaterThan">
      <formula>0.8</formula>
    </cfRule>
  </conditionalFormatting>
  <conditionalFormatting sqref="C44:C46">
    <cfRule type="cellIs" dxfId="3" priority="3" operator="greaterThan">
      <formula>0.8</formula>
    </cfRule>
  </conditionalFormatting>
  <conditionalFormatting sqref="C26:F26">
    <cfRule type="cellIs" dxfId="2" priority="2" operator="lessThan">
      <formula>0.8</formula>
    </cfRule>
  </conditionalFormatting>
  <conditionalFormatting sqref="C26:F26">
    <cfRule type="cellIs" dxfId="1" priority="1" operator="greaterThan">
      <formula>0.8</formula>
    </cfRule>
  </conditionalFormatting>
  <dataValidations count="1">
    <dataValidation operator="greaterThan" allowBlank="1" showInputMessage="1" showErrorMessage="1" sqref="AL6:AL43 AR6:AR43 AF6:AF43 Z6:Z43 T6:T43 N6:N43 B6:B43 H6:H43"/>
  </dataValidations>
  <pageMargins left="0.25" right="0.25" top="0.75" bottom="0.75" header="0.3" footer="0.3"/>
  <pageSetup paperSize="8" scale="49" fitToHeight="0" orientation="landscape" r:id="rId1"/>
  <colBreaks count="2" manualBreakCount="2">
    <brk id="38" max="48" man="1"/>
    <brk id="56"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tabSelected="1" topLeftCell="D1" zoomScale="80" zoomScaleNormal="80" zoomScaleSheetLayoutView="100" workbookViewId="0">
      <selection activeCell="J3" sqref="J3:Q21"/>
    </sheetView>
  </sheetViews>
  <sheetFormatPr defaultRowHeight="11.25" x14ac:dyDescent="0.2"/>
  <cols>
    <col min="1" max="1" width="22.5703125" style="2" bestFit="1" customWidth="1"/>
    <col min="2" max="2" width="16.85546875" style="91" bestFit="1" customWidth="1"/>
    <col min="3" max="3" width="17.42578125" style="72" customWidth="1"/>
    <col min="4" max="4" width="14.5703125" style="72" customWidth="1"/>
    <col min="5" max="5" width="17" style="72" customWidth="1"/>
    <col min="6" max="6" width="5.28515625" style="73" customWidth="1"/>
    <col min="7" max="7" width="9.140625" style="73" customWidth="1"/>
    <col min="8" max="8" width="24.5703125" style="73" customWidth="1"/>
    <col min="9" max="18" width="9.140625" style="73" customWidth="1"/>
    <col min="19" max="16384" width="9.140625" style="73"/>
  </cols>
  <sheetData>
    <row r="1" spans="1:17" ht="15" customHeight="1" x14ac:dyDescent="0.2">
      <c r="A1" s="3"/>
      <c r="B1" s="71"/>
    </row>
    <row r="2" spans="1:17" ht="12" thickBot="1" x14ac:dyDescent="0.25">
      <c r="A2" s="3"/>
      <c r="B2" s="74"/>
    </row>
    <row r="3" spans="1:17" ht="15.75" customHeight="1" thickBot="1" x14ac:dyDescent="0.25">
      <c r="A3" s="128" t="s">
        <v>47</v>
      </c>
      <c r="B3" s="130" t="s">
        <v>2</v>
      </c>
      <c r="C3" s="134" t="s">
        <v>69</v>
      </c>
      <c r="D3" s="138" t="s">
        <v>95</v>
      </c>
      <c r="E3" s="136" t="s">
        <v>93</v>
      </c>
      <c r="F3" s="75"/>
      <c r="G3" s="75"/>
      <c r="H3" s="75"/>
      <c r="I3" s="75"/>
      <c r="J3" s="119" t="s">
        <v>109</v>
      </c>
      <c r="K3" s="120"/>
      <c r="L3" s="120"/>
      <c r="M3" s="120"/>
      <c r="N3" s="120"/>
      <c r="O3" s="120"/>
      <c r="P3" s="120"/>
      <c r="Q3" s="121"/>
    </row>
    <row r="4" spans="1:17" ht="15" customHeight="1" x14ac:dyDescent="0.2">
      <c r="A4" s="129"/>
      <c r="B4" s="131"/>
      <c r="C4" s="135"/>
      <c r="D4" s="138"/>
      <c r="E4" s="137"/>
      <c r="F4" s="75"/>
      <c r="G4" s="132" t="s">
        <v>64</v>
      </c>
      <c r="H4" s="133"/>
      <c r="I4" s="75"/>
      <c r="J4" s="122"/>
      <c r="K4" s="123"/>
      <c r="L4" s="123"/>
      <c r="M4" s="123"/>
      <c r="N4" s="123"/>
      <c r="O4" s="123"/>
      <c r="P4" s="123"/>
      <c r="Q4" s="124"/>
    </row>
    <row r="5" spans="1:17" s="80" customFormat="1" ht="22.5" x14ac:dyDescent="0.2">
      <c r="A5" s="93" t="s">
        <v>68</v>
      </c>
      <c r="B5" s="84" t="s">
        <v>10</v>
      </c>
      <c r="C5" s="76" t="s">
        <v>70</v>
      </c>
      <c r="D5" s="141" t="s">
        <v>96</v>
      </c>
      <c r="E5" s="77" t="s">
        <v>83</v>
      </c>
      <c r="F5" s="78"/>
      <c r="G5" s="79"/>
      <c r="H5" s="97" t="s">
        <v>53</v>
      </c>
      <c r="I5" s="78"/>
      <c r="J5" s="122"/>
      <c r="K5" s="123"/>
      <c r="L5" s="123"/>
      <c r="M5" s="123"/>
      <c r="N5" s="123"/>
      <c r="O5" s="123"/>
      <c r="P5" s="123"/>
      <c r="Q5" s="124"/>
    </row>
    <row r="6" spans="1:17" s="80" customFormat="1" ht="22.5" x14ac:dyDescent="0.2">
      <c r="A6" s="92" t="s">
        <v>68</v>
      </c>
      <c r="B6" s="142" t="s">
        <v>84</v>
      </c>
      <c r="C6" s="81" t="s">
        <v>71</v>
      </c>
      <c r="D6" s="141" t="s">
        <v>97</v>
      </c>
      <c r="E6" s="77" t="s">
        <v>85</v>
      </c>
      <c r="F6" s="78"/>
      <c r="G6" s="82"/>
      <c r="H6" s="97" t="s">
        <v>63</v>
      </c>
      <c r="I6" s="78"/>
      <c r="J6" s="122"/>
      <c r="K6" s="123"/>
      <c r="L6" s="123"/>
      <c r="M6" s="123"/>
      <c r="N6" s="123"/>
      <c r="O6" s="123"/>
      <c r="P6" s="123"/>
      <c r="Q6" s="124"/>
    </row>
    <row r="7" spans="1:17" s="80" customFormat="1" x14ac:dyDescent="0.2">
      <c r="A7" s="93" t="s">
        <v>68</v>
      </c>
      <c r="B7" s="84" t="s">
        <v>20</v>
      </c>
      <c r="C7" s="76" t="s">
        <v>70</v>
      </c>
      <c r="D7" s="141" t="s">
        <v>98</v>
      </c>
      <c r="E7" s="77" t="s">
        <v>86</v>
      </c>
      <c r="F7" s="78"/>
      <c r="G7" s="83"/>
      <c r="H7" s="98"/>
      <c r="I7" s="78"/>
      <c r="J7" s="122"/>
      <c r="K7" s="123"/>
      <c r="L7" s="123"/>
      <c r="M7" s="123"/>
      <c r="N7" s="123"/>
      <c r="O7" s="123"/>
      <c r="P7" s="123"/>
      <c r="Q7" s="124"/>
    </row>
    <row r="8" spans="1:17" s="80" customFormat="1" ht="22.5" x14ac:dyDescent="0.2">
      <c r="A8" s="93" t="s">
        <v>68</v>
      </c>
      <c r="B8" s="84" t="s">
        <v>21</v>
      </c>
      <c r="C8" s="81" t="s">
        <v>71</v>
      </c>
      <c r="D8" s="141" t="s">
        <v>99</v>
      </c>
      <c r="E8" s="77" t="s">
        <v>87</v>
      </c>
      <c r="F8" s="78"/>
      <c r="G8" s="139" t="s">
        <v>65</v>
      </c>
      <c r="H8" s="140"/>
      <c r="I8" s="78"/>
      <c r="J8" s="122"/>
      <c r="K8" s="123"/>
      <c r="L8" s="123"/>
      <c r="M8" s="123"/>
      <c r="N8" s="123"/>
      <c r="O8" s="123"/>
      <c r="P8" s="123"/>
      <c r="Q8" s="124"/>
    </row>
    <row r="9" spans="1:17" s="80" customFormat="1" x14ac:dyDescent="0.2">
      <c r="A9" s="93" t="s">
        <v>68</v>
      </c>
      <c r="B9" s="84" t="s">
        <v>39</v>
      </c>
      <c r="C9" s="76" t="s">
        <v>70</v>
      </c>
      <c r="D9" s="141" t="s">
        <v>100</v>
      </c>
      <c r="E9" s="77" t="s">
        <v>88</v>
      </c>
      <c r="F9" s="78"/>
      <c r="G9" s="85"/>
      <c r="H9" s="98" t="s">
        <v>66</v>
      </c>
      <c r="I9" s="78"/>
      <c r="J9" s="122"/>
      <c r="K9" s="123"/>
      <c r="L9" s="123"/>
      <c r="M9" s="123"/>
      <c r="N9" s="123"/>
      <c r="O9" s="123"/>
      <c r="P9" s="123"/>
      <c r="Q9" s="124"/>
    </row>
    <row r="10" spans="1:17" s="80" customFormat="1" ht="22.5" x14ac:dyDescent="0.2">
      <c r="A10" s="94" t="s">
        <v>107</v>
      </c>
      <c r="B10" s="95" t="s">
        <v>9</v>
      </c>
      <c r="C10" s="81" t="s">
        <v>71</v>
      </c>
      <c r="D10" s="141" t="s">
        <v>101</v>
      </c>
      <c r="E10" s="77" t="s">
        <v>108</v>
      </c>
      <c r="F10" s="78"/>
      <c r="G10" s="86"/>
      <c r="H10" s="98" t="s">
        <v>67</v>
      </c>
      <c r="I10" s="78"/>
      <c r="J10" s="122"/>
      <c r="K10" s="123"/>
      <c r="L10" s="123"/>
      <c r="M10" s="123"/>
      <c r="N10" s="123"/>
      <c r="O10" s="123"/>
      <c r="P10" s="123"/>
      <c r="Q10" s="124"/>
    </row>
    <row r="11" spans="1:17" s="80" customFormat="1" ht="23.25" thickBot="1" x14ac:dyDescent="0.25">
      <c r="A11" s="94" t="s">
        <v>107</v>
      </c>
      <c r="B11" s="95" t="s">
        <v>28</v>
      </c>
      <c r="C11" s="81" t="s">
        <v>71</v>
      </c>
      <c r="D11" s="141" t="s">
        <v>102</v>
      </c>
      <c r="E11" s="77" t="s">
        <v>108</v>
      </c>
      <c r="F11" s="78"/>
      <c r="G11" s="87"/>
      <c r="H11" s="99" t="s">
        <v>72</v>
      </c>
      <c r="I11" s="78"/>
      <c r="J11" s="122"/>
      <c r="K11" s="123"/>
      <c r="L11" s="123"/>
      <c r="M11" s="123"/>
      <c r="N11" s="123"/>
      <c r="O11" s="123"/>
      <c r="P11" s="123"/>
      <c r="Q11" s="124"/>
    </row>
    <row r="12" spans="1:17" s="80" customFormat="1" x14ac:dyDescent="0.2">
      <c r="A12" s="92" t="s">
        <v>57</v>
      </c>
      <c r="B12" s="142" t="s">
        <v>89</v>
      </c>
      <c r="C12" s="76" t="s">
        <v>70</v>
      </c>
      <c r="D12" s="141" t="s">
        <v>103</v>
      </c>
      <c r="E12" s="77" t="s">
        <v>90</v>
      </c>
      <c r="F12" s="78"/>
      <c r="G12" s="78"/>
      <c r="H12" s="78"/>
      <c r="I12" s="78"/>
      <c r="J12" s="122"/>
      <c r="K12" s="123"/>
      <c r="L12" s="123"/>
      <c r="M12" s="123"/>
      <c r="N12" s="123"/>
      <c r="O12" s="123"/>
      <c r="P12" s="123"/>
      <c r="Q12" s="124"/>
    </row>
    <row r="13" spans="1:17" x14ac:dyDescent="0.2">
      <c r="A13" s="93" t="s">
        <v>57</v>
      </c>
      <c r="B13" s="84" t="s">
        <v>25</v>
      </c>
      <c r="C13" s="76" t="s">
        <v>70</v>
      </c>
      <c r="D13" s="141" t="s">
        <v>104</v>
      </c>
      <c r="E13" s="77" t="s">
        <v>91</v>
      </c>
      <c r="F13" s="75"/>
      <c r="G13" s="75"/>
      <c r="H13" s="75"/>
      <c r="I13" s="75"/>
      <c r="J13" s="122"/>
      <c r="K13" s="123"/>
      <c r="L13" s="123"/>
      <c r="M13" s="123"/>
      <c r="N13" s="123"/>
      <c r="O13" s="123"/>
      <c r="P13" s="123"/>
      <c r="Q13" s="124"/>
    </row>
    <row r="14" spans="1:17" x14ac:dyDescent="0.2">
      <c r="A14" s="144" t="s">
        <v>57</v>
      </c>
      <c r="B14" s="143" t="s">
        <v>35</v>
      </c>
      <c r="C14" s="81" t="s">
        <v>71</v>
      </c>
      <c r="D14" s="141" t="s">
        <v>105</v>
      </c>
      <c r="E14" s="77" t="s">
        <v>108</v>
      </c>
      <c r="F14" s="75"/>
      <c r="G14" s="75"/>
      <c r="H14" s="75"/>
      <c r="I14" s="75"/>
      <c r="J14" s="122"/>
      <c r="K14" s="123"/>
      <c r="L14" s="123"/>
      <c r="M14" s="123"/>
      <c r="N14" s="123"/>
      <c r="O14" s="123"/>
      <c r="P14" s="123"/>
      <c r="Q14" s="124"/>
    </row>
    <row r="15" spans="1:17" x14ac:dyDescent="0.2">
      <c r="A15" s="145" t="s">
        <v>57</v>
      </c>
      <c r="B15" s="84" t="s">
        <v>40</v>
      </c>
      <c r="C15" s="76" t="s">
        <v>70</v>
      </c>
      <c r="D15" s="141" t="s">
        <v>106</v>
      </c>
      <c r="E15" s="77" t="s">
        <v>92</v>
      </c>
      <c r="F15" s="75"/>
      <c r="G15" s="75"/>
      <c r="H15" s="75"/>
      <c r="I15" s="75"/>
      <c r="J15" s="122"/>
      <c r="K15" s="123"/>
      <c r="L15" s="123"/>
      <c r="M15" s="123"/>
      <c r="N15" s="123"/>
      <c r="O15" s="123"/>
      <c r="P15" s="123"/>
      <c r="Q15" s="124"/>
    </row>
    <row r="16" spans="1:17" ht="12.75" x14ac:dyDescent="0.2">
      <c r="A16" s="100"/>
      <c r="B16" s="88"/>
      <c r="C16" s="89"/>
      <c r="D16" s="89"/>
      <c r="E16" s="89"/>
      <c r="F16" s="75"/>
      <c r="G16" s="75"/>
      <c r="H16" s="75"/>
      <c r="I16" s="75"/>
      <c r="J16" s="122"/>
      <c r="K16" s="123"/>
      <c r="L16" s="123"/>
      <c r="M16" s="123"/>
      <c r="N16" s="123"/>
      <c r="O16" s="123"/>
      <c r="P16" s="123"/>
      <c r="Q16" s="124"/>
    </row>
    <row r="17" spans="1:17" ht="12.75" x14ac:dyDescent="0.2">
      <c r="A17" s="101" t="s">
        <v>73</v>
      </c>
      <c r="B17" s="88"/>
      <c r="C17" s="89"/>
      <c r="D17" s="89"/>
      <c r="E17" s="89"/>
      <c r="F17" s="75"/>
      <c r="G17" s="75"/>
      <c r="H17" s="75"/>
      <c r="I17" s="75"/>
      <c r="J17" s="122"/>
      <c r="K17" s="123"/>
      <c r="L17" s="123"/>
      <c r="M17" s="123"/>
      <c r="N17" s="123"/>
      <c r="O17" s="123"/>
      <c r="P17" s="123"/>
      <c r="Q17" s="124"/>
    </row>
    <row r="18" spans="1:17" ht="12.75" x14ac:dyDescent="0.2">
      <c r="A18" s="104"/>
      <c r="B18" s="61"/>
      <c r="C18" s="70"/>
      <c r="D18" s="70"/>
      <c r="E18" s="89"/>
      <c r="F18" s="75"/>
      <c r="G18" s="75"/>
      <c r="H18" s="75"/>
      <c r="I18" s="75"/>
      <c r="J18" s="122"/>
      <c r="K18" s="123"/>
      <c r="L18" s="123"/>
      <c r="M18" s="123"/>
      <c r="N18" s="123"/>
      <c r="O18" s="123"/>
      <c r="P18" s="123"/>
      <c r="Q18" s="124"/>
    </row>
    <row r="19" spans="1:17" ht="12.75" x14ac:dyDescent="0.2">
      <c r="A19" s="102" t="s">
        <v>50</v>
      </c>
      <c r="B19" s="103" t="s">
        <v>75</v>
      </c>
      <c r="C19" s="103" t="s">
        <v>55</v>
      </c>
      <c r="D19" s="103" t="s">
        <v>76</v>
      </c>
      <c r="E19" s="96"/>
      <c r="F19" s="75"/>
      <c r="G19" s="75"/>
      <c r="H19" s="75"/>
      <c r="I19" s="75"/>
      <c r="J19" s="122"/>
      <c r="K19" s="123"/>
      <c r="L19" s="123"/>
      <c r="M19" s="123"/>
      <c r="N19" s="123"/>
      <c r="O19" s="123"/>
      <c r="P19" s="123"/>
      <c r="Q19" s="124"/>
    </row>
    <row r="20" spans="1:17" ht="25.5" x14ac:dyDescent="0.2">
      <c r="A20" s="105"/>
      <c r="B20" s="104" t="s">
        <v>94</v>
      </c>
      <c r="C20" s="104"/>
      <c r="D20" s="104" t="s">
        <v>38</v>
      </c>
      <c r="E20" s="89"/>
      <c r="F20" s="75"/>
      <c r="G20" s="75"/>
      <c r="H20" s="75"/>
      <c r="I20" s="75"/>
      <c r="J20" s="122"/>
      <c r="K20" s="123"/>
      <c r="L20" s="123"/>
      <c r="M20" s="123"/>
      <c r="N20" s="123"/>
      <c r="O20" s="123"/>
      <c r="P20" s="123"/>
      <c r="Q20" s="124"/>
    </row>
    <row r="21" spans="1:17" ht="12" thickBot="1" x14ac:dyDescent="0.25">
      <c r="A21" s="90"/>
      <c r="B21" s="96"/>
      <c r="C21" s="96"/>
      <c r="D21" s="96"/>
      <c r="E21" s="89"/>
      <c r="F21" s="75"/>
      <c r="G21" s="75"/>
      <c r="H21" s="75"/>
      <c r="I21" s="75"/>
      <c r="J21" s="125"/>
      <c r="K21" s="126"/>
      <c r="L21" s="126"/>
      <c r="M21" s="126"/>
      <c r="N21" s="126"/>
      <c r="O21" s="126"/>
      <c r="P21" s="126"/>
      <c r="Q21" s="127"/>
    </row>
    <row r="22" spans="1:17" x14ac:dyDescent="0.2">
      <c r="A22" s="60"/>
      <c r="B22" s="96"/>
      <c r="C22" s="96"/>
      <c r="D22" s="96"/>
      <c r="E22" s="89"/>
    </row>
  </sheetData>
  <mergeCells count="8">
    <mergeCell ref="J3:Q21"/>
    <mergeCell ref="A3:A4"/>
    <mergeCell ref="B3:B4"/>
    <mergeCell ref="G4:H4"/>
    <mergeCell ref="C3:C4"/>
    <mergeCell ref="E3:E4"/>
    <mergeCell ref="D3:D4"/>
    <mergeCell ref="G8:H8"/>
  </mergeCells>
  <conditionalFormatting sqref="B2">
    <cfRule type="cellIs" dxfId="0" priority="44" stopIfTrue="1" operator="equal">
      <formula>"Data not complete for all rows"</formula>
    </cfRule>
  </conditionalFormatting>
  <dataValidations count="1">
    <dataValidation operator="greaterThan" allowBlank="1" showInputMessage="1" showErrorMessage="1" sqref="E5:E15 B5:C15"/>
  </dataValidations>
  <pageMargins left="0.7" right="0.7" top="0.75" bottom="0.75" header="0.3" footer="0.3"/>
  <pageSetup paperSize="9" scale="3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Monthly Comparrison</vt:lpstr>
      <vt:lpstr>SS Flash Report</vt:lpstr>
      <vt:lpstr>'Monthly Comparrison'!Print_Area</vt:lpstr>
      <vt:lpstr>'SS Flash Report'!Print_Area</vt:lpstr>
      <vt:lpstr>'Monthly Comparrison'!Print_Titles</vt:lpstr>
    </vt:vector>
  </TitlesOfParts>
  <Company>KMHIS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Marchant Sherry</dc:creator>
  <cp:lastModifiedBy>Marchant Sherry</cp:lastModifiedBy>
  <cp:lastPrinted>2015-03-11T13:50:51Z</cp:lastPrinted>
  <dcterms:created xsi:type="dcterms:W3CDTF">2014-07-07T09:32:32Z</dcterms:created>
  <dcterms:modified xsi:type="dcterms:W3CDTF">2015-04-14T21:16:46Z</dcterms:modified>
</cp:coreProperties>
</file>